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0" documentId="13_ncr:1_{A14D42F3-68F7-7A41-9C0C-7B4B06E56909}" xr6:coauthVersionLast="47" xr6:coauthVersionMax="47" xr10:uidLastSave="{00000000-0000-0000-0000-000000000000}"/>
  <bookViews>
    <workbookView xWindow="5540" yWindow="22100" windowWidth="28800" windowHeight="16260" firstSheet="7" activeTab="13" xr2:uid="{00000000-000D-0000-FFFF-FFFF00000000}"/>
  </bookViews>
  <sheets>
    <sheet name="20 Year Term No Intervention" sheetId="5" r:id="rId1"/>
    <sheet name="Premiums No Intervention" sheetId="10" r:id="rId2"/>
    <sheet name="VBA Code 1" sheetId="13" r:id="rId3"/>
    <sheet name="20 Year Term VLR Intervention" sheetId="11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Intervention'!$H$36</definedName>
    <definedName name="solver_adj" localSheetId="3" hidden="1">'20 Year Term VLR Intervention'!$H$284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Intervention'!$H$68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3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3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3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3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3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3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3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3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3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3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3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3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3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Intervention'!$AM$39</definedName>
    <definedName name="solver_opt" localSheetId="3" hidden="1">'20 Year Term VLR Intervention'!$AM$287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Intervention'!$AM$71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3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3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3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3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3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3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3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3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3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3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3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3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3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3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1" l="1"/>
  <c r="B24" i="21"/>
  <c r="B22" i="21"/>
  <c r="B25" i="18"/>
  <c r="B24" i="18"/>
  <c r="B22" i="18"/>
  <c r="B25" i="15"/>
  <c r="B24" i="15"/>
  <c r="B22" i="15"/>
  <c r="B25" i="11"/>
  <c r="B24" i="11"/>
  <c r="B22" i="11"/>
  <c r="S456" i="21"/>
  <c r="S455" i="21"/>
  <c r="S454" i="21"/>
  <c r="S453" i="21"/>
  <c r="S452" i="21"/>
  <c r="S451" i="21"/>
  <c r="S450" i="21"/>
  <c r="S449" i="21"/>
  <c r="S448" i="21"/>
  <c r="S447" i="21"/>
  <c r="S446" i="21"/>
  <c r="S445" i="21"/>
  <c r="S444" i="21"/>
  <c r="S443" i="21"/>
  <c r="S442" i="21"/>
  <c r="S441" i="21"/>
  <c r="S440" i="21"/>
  <c r="S439" i="21"/>
  <c r="S438" i="21"/>
  <c r="S437" i="21"/>
  <c r="S425" i="21"/>
  <c r="S424" i="21"/>
  <c r="S423" i="21"/>
  <c r="S422" i="21"/>
  <c r="S421" i="21"/>
  <c r="S420" i="21"/>
  <c r="S419" i="21"/>
  <c r="S418" i="21"/>
  <c r="S417" i="21"/>
  <c r="S416" i="21"/>
  <c r="S415" i="21"/>
  <c r="S414" i="21"/>
  <c r="S413" i="21"/>
  <c r="S412" i="21"/>
  <c r="S411" i="21"/>
  <c r="S410" i="21"/>
  <c r="S409" i="21"/>
  <c r="S408" i="21"/>
  <c r="S407" i="21"/>
  <c r="S406" i="21"/>
  <c r="S395" i="21"/>
  <c r="S394" i="21"/>
  <c r="S393" i="21"/>
  <c r="S392" i="21"/>
  <c r="S391" i="21"/>
  <c r="S390" i="21"/>
  <c r="S389" i="21"/>
  <c r="S388" i="21"/>
  <c r="S387" i="21"/>
  <c r="S386" i="21"/>
  <c r="S385" i="21"/>
  <c r="S384" i="21"/>
  <c r="S383" i="21"/>
  <c r="S382" i="21"/>
  <c r="S381" i="21"/>
  <c r="S380" i="21"/>
  <c r="S379" i="21"/>
  <c r="S378" i="21"/>
  <c r="S377" i="21"/>
  <c r="S376" i="21"/>
  <c r="S365" i="21"/>
  <c r="S364" i="21"/>
  <c r="S363" i="21"/>
  <c r="S362" i="21"/>
  <c r="S361" i="21"/>
  <c r="S360" i="21"/>
  <c r="S359" i="21"/>
  <c r="S358" i="21"/>
  <c r="S357" i="21"/>
  <c r="S356" i="21"/>
  <c r="S355" i="21"/>
  <c r="S354" i="21"/>
  <c r="S353" i="21"/>
  <c r="S352" i="21"/>
  <c r="S351" i="21"/>
  <c r="S350" i="21"/>
  <c r="S349" i="21"/>
  <c r="S348" i="21"/>
  <c r="S347" i="21"/>
  <c r="S346" i="21"/>
  <c r="S335" i="21"/>
  <c r="S334" i="21"/>
  <c r="S333" i="21"/>
  <c r="S332" i="21"/>
  <c r="S331" i="21"/>
  <c r="S330" i="21"/>
  <c r="S329" i="21"/>
  <c r="S328" i="21"/>
  <c r="S327" i="21"/>
  <c r="S326" i="21"/>
  <c r="S325" i="21"/>
  <c r="S324" i="21"/>
  <c r="S323" i="21"/>
  <c r="S322" i="21"/>
  <c r="S321" i="21"/>
  <c r="S320" i="21"/>
  <c r="S319" i="21"/>
  <c r="S318" i="21"/>
  <c r="S317" i="21"/>
  <c r="S316" i="21"/>
  <c r="S305" i="21"/>
  <c r="S304" i="21"/>
  <c r="S303" i="21"/>
  <c r="S302" i="21"/>
  <c r="S301" i="21"/>
  <c r="S300" i="21"/>
  <c r="S299" i="21"/>
  <c r="S298" i="21"/>
  <c r="S297" i="21"/>
  <c r="S296" i="21"/>
  <c r="S295" i="21"/>
  <c r="S294" i="21"/>
  <c r="S293" i="21"/>
  <c r="S292" i="21"/>
  <c r="S291" i="21"/>
  <c r="S290" i="21"/>
  <c r="S289" i="21"/>
  <c r="S288" i="21"/>
  <c r="S287" i="21"/>
  <c r="S286" i="21"/>
  <c r="S274" i="21"/>
  <c r="S273" i="21"/>
  <c r="S272" i="21"/>
  <c r="S271" i="21"/>
  <c r="S270" i="21"/>
  <c r="S269" i="21"/>
  <c r="S268" i="21"/>
  <c r="S267" i="21"/>
  <c r="S266" i="21"/>
  <c r="S265" i="21"/>
  <c r="S264" i="21"/>
  <c r="S263" i="21"/>
  <c r="S262" i="21"/>
  <c r="S261" i="21"/>
  <c r="S260" i="21"/>
  <c r="S259" i="21"/>
  <c r="S258" i="21"/>
  <c r="S257" i="21"/>
  <c r="S256" i="21"/>
  <c r="S255" i="21"/>
  <c r="S243" i="21"/>
  <c r="S242" i="21"/>
  <c r="S241" i="21"/>
  <c r="S240" i="21"/>
  <c r="S239" i="21"/>
  <c r="S238" i="21"/>
  <c r="S237" i="21"/>
  <c r="S236" i="21"/>
  <c r="S235" i="21"/>
  <c r="S234" i="21"/>
  <c r="S233" i="21"/>
  <c r="S232" i="21"/>
  <c r="S231" i="21"/>
  <c r="S230" i="21"/>
  <c r="S229" i="21"/>
  <c r="S228" i="21"/>
  <c r="S227" i="21"/>
  <c r="S226" i="21"/>
  <c r="S225" i="21"/>
  <c r="S224" i="21"/>
  <c r="S212" i="21"/>
  <c r="S211" i="21"/>
  <c r="S210" i="21"/>
  <c r="S209" i="21"/>
  <c r="S208" i="21"/>
  <c r="S207" i="21"/>
  <c r="S206" i="21"/>
  <c r="S205" i="21"/>
  <c r="S204" i="21"/>
  <c r="S203" i="21"/>
  <c r="S202" i="21"/>
  <c r="S201" i="21"/>
  <c r="S200" i="21"/>
  <c r="S199" i="21"/>
  <c r="S198" i="21"/>
  <c r="S197" i="21"/>
  <c r="S196" i="21"/>
  <c r="S195" i="21"/>
  <c r="S194" i="21"/>
  <c r="S193" i="21"/>
  <c r="S182" i="21"/>
  <c r="S181" i="21"/>
  <c r="S180" i="21"/>
  <c r="S179" i="21"/>
  <c r="S178" i="21"/>
  <c r="S177" i="21"/>
  <c r="S176" i="21"/>
  <c r="S175" i="21"/>
  <c r="S174" i="21"/>
  <c r="S173" i="21"/>
  <c r="S172" i="21"/>
  <c r="S171" i="21"/>
  <c r="S170" i="21"/>
  <c r="S169" i="21"/>
  <c r="S168" i="21"/>
  <c r="S167" i="21"/>
  <c r="S166" i="21"/>
  <c r="S165" i="21"/>
  <c r="S164" i="21"/>
  <c r="S163" i="21"/>
  <c r="S152" i="21"/>
  <c r="S151" i="21"/>
  <c r="S150" i="21"/>
  <c r="S149" i="21"/>
  <c r="S148" i="21"/>
  <c r="S147" i="21"/>
  <c r="S146" i="21"/>
  <c r="S145" i="21"/>
  <c r="S144" i="21"/>
  <c r="S143" i="21"/>
  <c r="S142" i="21"/>
  <c r="S141" i="21"/>
  <c r="S140" i="21"/>
  <c r="S139" i="21"/>
  <c r="S138" i="21"/>
  <c r="S137" i="21"/>
  <c r="S136" i="21"/>
  <c r="S135" i="21"/>
  <c r="S134" i="21"/>
  <c r="S133" i="21"/>
  <c r="S121" i="21"/>
  <c r="S120" i="21"/>
  <c r="S119" i="21"/>
  <c r="S118" i="21"/>
  <c r="S117" i="21"/>
  <c r="S116" i="21"/>
  <c r="S115" i="21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89" i="21"/>
  <c r="S88" i="21"/>
  <c r="S87" i="21"/>
  <c r="S86" i="21"/>
  <c r="S85" i="21"/>
  <c r="S84" i="21"/>
  <c r="S83" i="21"/>
  <c r="S82" i="21"/>
  <c r="S81" i="21"/>
  <c r="S80" i="21"/>
  <c r="S79" i="21"/>
  <c r="S78" i="21"/>
  <c r="S77" i="21"/>
  <c r="S76" i="21"/>
  <c r="S75" i="21"/>
  <c r="S74" i="21"/>
  <c r="S73" i="21"/>
  <c r="S72" i="21"/>
  <c r="S71" i="21"/>
  <c r="S70" i="21"/>
  <c r="S57" i="21"/>
  <c r="S56" i="21"/>
  <c r="S55" i="21"/>
  <c r="S54" i="21"/>
  <c r="S53" i="21"/>
  <c r="S52" i="21"/>
  <c r="S51" i="21"/>
  <c r="S50" i="21"/>
  <c r="S49" i="21"/>
  <c r="S48" i="21"/>
  <c r="S47" i="21"/>
  <c r="S46" i="21"/>
  <c r="S45" i="21"/>
  <c r="S44" i="21"/>
  <c r="S43" i="21"/>
  <c r="S42" i="21"/>
  <c r="S41" i="21"/>
  <c r="S40" i="21"/>
  <c r="S39" i="21"/>
  <c r="S38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56" i="18"/>
  <c r="S455" i="18"/>
  <c r="S454" i="18"/>
  <c r="S453" i="18"/>
  <c r="S452" i="18"/>
  <c r="S451" i="18"/>
  <c r="S450" i="18"/>
  <c r="S449" i="18"/>
  <c r="S448" i="18"/>
  <c r="S447" i="18"/>
  <c r="S446" i="18"/>
  <c r="S445" i="18"/>
  <c r="S444" i="18"/>
  <c r="S443" i="18"/>
  <c r="S442" i="18"/>
  <c r="S441" i="18"/>
  <c r="S440" i="18"/>
  <c r="S439" i="18"/>
  <c r="S438" i="18"/>
  <c r="S437" i="18"/>
  <c r="S425" i="18"/>
  <c r="S424" i="18"/>
  <c r="S423" i="18"/>
  <c r="S422" i="18"/>
  <c r="S421" i="18"/>
  <c r="S420" i="18"/>
  <c r="S419" i="18"/>
  <c r="S418" i="18"/>
  <c r="S417" i="18"/>
  <c r="S416" i="18"/>
  <c r="S415" i="18"/>
  <c r="S414" i="18"/>
  <c r="S413" i="18"/>
  <c r="S412" i="18"/>
  <c r="S411" i="18"/>
  <c r="S410" i="18"/>
  <c r="S409" i="18"/>
  <c r="S408" i="18"/>
  <c r="S407" i="18"/>
  <c r="S406" i="18"/>
  <c r="S395" i="18"/>
  <c r="S394" i="18"/>
  <c r="S393" i="18"/>
  <c r="S392" i="18"/>
  <c r="S391" i="18"/>
  <c r="S390" i="18"/>
  <c r="S389" i="18"/>
  <c r="S388" i="18"/>
  <c r="S387" i="18"/>
  <c r="S386" i="18"/>
  <c r="S385" i="18"/>
  <c r="S384" i="18"/>
  <c r="S383" i="18"/>
  <c r="S382" i="18"/>
  <c r="S381" i="18"/>
  <c r="S380" i="18"/>
  <c r="S379" i="18"/>
  <c r="S378" i="18"/>
  <c r="S377" i="18"/>
  <c r="S376" i="18"/>
  <c r="S365" i="18"/>
  <c r="S364" i="18"/>
  <c r="S363" i="18"/>
  <c r="S362" i="18"/>
  <c r="S361" i="18"/>
  <c r="S360" i="18"/>
  <c r="S359" i="18"/>
  <c r="S358" i="18"/>
  <c r="S357" i="18"/>
  <c r="S356" i="18"/>
  <c r="S355" i="18"/>
  <c r="S354" i="18"/>
  <c r="S353" i="18"/>
  <c r="S352" i="18"/>
  <c r="S351" i="18"/>
  <c r="S350" i="18"/>
  <c r="S349" i="18"/>
  <c r="S348" i="18"/>
  <c r="S347" i="18"/>
  <c r="S346" i="18"/>
  <c r="S335" i="18"/>
  <c r="S334" i="18"/>
  <c r="S333" i="18"/>
  <c r="S332" i="18"/>
  <c r="S331" i="18"/>
  <c r="S330" i="18"/>
  <c r="S329" i="18"/>
  <c r="S328" i="18"/>
  <c r="S327" i="18"/>
  <c r="S326" i="18"/>
  <c r="S325" i="18"/>
  <c r="S324" i="18"/>
  <c r="S323" i="18"/>
  <c r="S322" i="18"/>
  <c r="S321" i="18"/>
  <c r="S320" i="18"/>
  <c r="S319" i="18"/>
  <c r="S318" i="18"/>
  <c r="S317" i="18"/>
  <c r="S316" i="18"/>
  <c r="S305" i="18"/>
  <c r="S304" i="18"/>
  <c r="S303" i="18"/>
  <c r="S302" i="18"/>
  <c r="S301" i="18"/>
  <c r="S300" i="18"/>
  <c r="S299" i="18"/>
  <c r="S298" i="18"/>
  <c r="S297" i="18"/>
  <c r="S296" i="18"/>
  <c r="S295" i="18"/>
  <c r="S294" i="18"/>
  <c r="S293" i="18"/>
  <c r="S292" i="18"/>
  <c r="S291" i="18"/>
  <c r="S290" i="18"/>
  <c r="S289" i="18"/>
  <c r="S288" i="18"/>
  <c r="S287" i="18"/>
  <c r="S286" i="18"/>
  <c r="S274" i="18"/>
  <c r="S273" i="18"/>
  <c r="S272" i="18"/>
  <c r="S271" i="18"/>
  <c r="S270" i="18"/>
  <c r="S269" i="18"/>
  <c r="S268" i="18"/>
  <c r="S267" i="18"/>
  <c r="S266" i="18"/>
  <c r="S265" i="18"/>
  <c r="S264" i="18"/>
  <c r="S263" i="18"/>
  <c r="S262" i="18"/>
  <c r="S261" i="18"/>
  <c r="S260" i="18"/>
  <c r="S259" i="18"/>
  <c r="S258" i="18"/>
  <c r="S257" i="18"/>
  <c r="S256" i="18"/>
  <c r="S255" i="18"/>
  <c r="S243" i="18"/>
  <c r="S242" i="18"/>
  <c r="S241" i="18"/>
  <c r="S240" i="18"/>
  <c r="S239" i="18"/>
  <c r="S238" i="18"/>
  <c r="S237" i="18"/>
  <c r="S236" i="18"/>
  <c r="S235" i="18"/>
  <c r="S234" i="18"/>
  <c r="S233" i="18"/>
  <c r="S232" i="18"/>
  <c r="S231" i="18"/>
  <c r="S230" i="18"/>
  <c r="S229" i="18"/>
  <c r="S228" i="18"/>
  <c r="S227" i="18"/>
  <c r="S226" i="18"/>
  <c r="S225" i="18"/>
  <c r="S224" i="18"/>
  <c r="S212" i="18"/>
  <c r="S211" i="18"/>
  <c r="S210" i="18"/>
  <c r="S209" i="18"/>
  <c r="S208" i="18"/>
  <c r="S207" i="18"/>
  <c r="S206" i="18"/>
  <c r="S205" i="18"/>
  <c r="S204" i="18"/>
  <c r="S203" i="18"/>
  <c r="S202" i="18"/>
  <c r="S201" i="18"/>
  <c r="S200" i="18"/>
  <c r="S199" i="18"/>
  <c r="S198" i="18"/>
  <c r="S197" i="18"/>
  <c r="S196" i="18"/>
  <c r="S195" i="18"/>
  <c r="S194" i="18"/>
  <c r="S193" i="18"/>
  <c r="S182" i="18"/>
  <c r="S181" i="18"/>
  <c r="S180" i="18"/>
  <c r="S179" i="18"/>
  <c r="S178" i="18"/>
  <c r="S177" i="18"/>
  <c r="S176" i="18"/>
  <c r="S175" i="18"/>
  <c r="S174" i="18"/>
  <c r="S173" i="18"/>
  <c r="S172" i="18"/>
  <c r="S171" i="18"/>
  <c r="S170" i="18"/>
  <c r="S169" i="18"/>
  <c r="S168" i="18"/>
  <c r="S167" i="18"/>
  <c r="S166" i="18"/>
  <c r="S165" i="18"/>
  <c r="S164" i="18"/>
  <c r="S163" i="18"/>
  <c r="S152" i="18"/>
  <c r="S151" i="18"/>
  <c r="S150" i="18"/>
  <c r="S149" i="18"/>
  <c r="S148" i="18"/>
  <c r="S147" i="18"/>
  <c r="S146" i="18"/>
  <c r="S145" i="18"/>
  <c r="S144" i="18"/>
  <c r="S143" i="18"/>
  <c r="S142" i="18"/>
  <c r="S141" i="18"/>
  <c r="S140" i="18"/>
  <c r="S139" i="18"/>
  <c r="S138" i="18"/>
  <c r="S137" i="18"/>
  <c r="S136" i="18"/>
  <c r="S135" i="18"/>
  <c r="S134" i="18"/>
  <c r="S133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S44" i="18"/>
  <c r="S43" i="18"/>
  <c r="S42" i="18"/>
  <c r="S41" i="18"/>
  <c r="S40" i="18"/>
  <c r="S39" i="18"/>
  <c r="S38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56" i="15"/>
  <c r="S455" i="15"/>
  <c r="S454" i="15"/>
  <c r="S453" i="15"/>
  <c r="S452" i="15"/>
  <c r="S451" i="15"/>
  <c r="S450" i="15"/>
  <c r="S449" i="15"/>
  <c r="S448" i="15"/>
  <c r="S447" i="15"/>
  <c r="S446" i="15"/>
  <c r="S445" i="15"/>
  <c r="S444" i="15"/>
  <c r="S443" i="15"/>
  <c r="S442" i="15"/>
  <c r="S441" i="15"/>
  <c r="S440" i="15"/>
  <c r="S439" i="15"/>
  <c r="S438" i="15"/>
  <c r="S437" i="15"/>
  <c r="S425" i="15"/>
  <c r="S424" i="15"/>
  <c r="S423" i="15"/>
  <c r="S422" i="15"/>
  <c r="S421" i="15"/>
  <c r="S420" i="15"/>
  <c r="S419" i="15"/>
  <c r="S418" i="15"/>
  <c r="S417" i="15"/>
  <c r="S416" i="15"/>
  <c r="S415" i="15"/>
  <c r="S414" i="15"/>
  <c r="S413" i="15"/>
  <c r="S412" i="15"/>
  <c r="S411" i="15"/>
  <c r="S410" i="15"/>
  <c r="S409" i="15"/>
  <c r="S408" i="15"/>
  <c r="S407" i="15"/>
  <c r="S406" i="15"/>
  <c r="S395" i="15"/>
  <c r="S394" i="15"/>
  <c r="S393" i="15"/>
  <c r="S392" i="15"/>
  <c r="S391" i="15"/>
  <c r="S390" i="15"/>
  <c r="S389" i="15"/>
  <c r="S388" i="15"/>
  <c r="S387" i="15"/>
  <c r="S386" i="15"/>
  <c r="S385" i="15"/>
  <c r="S384" i="15"/>
  <c r="S383" i="15"/>
  <c r="S382" i="15"/>
  <c r="S381" i="15"/>
  <c r="S380" i="15"/>
  <c r="S379" i="15"/>
  <c r="S378" i="15"/>
  <c r="S377" i="15"/>
  <c r="S376" i="15"/>
  <c r="S365" i="15"/>
  <c r="S364" i="15"/>
  <c r="S363" i="15"/>
  <c r="S362" i="15"/>
  <c r="S361" i="15"/>
  <c r="S360" i="15"/>
  <c r="S359" i="15"/>
  <c r="S358" i="15"/>
  <c r="S357" i="15"/>
  <c r="S356" i="15"/>
  <c r="S355" i="15"/>
  <c r="S354" i="15"/>
  <c r="S353" i="15"/>
  <c r="S352" i="15"/>
  <c r="S351" i="15"/>
  <c r="S350" i="15"/>
  <c r="S349" i="15"/>
  <c r="S348" i="15"/>
  <c r="S347" i="15"/>
  <c r="S346" i="15"/>
  <c r="S335" i="15"/>
  <c r="S334" i="15"/>
  <c r="S333" i="15"/>
  <c r="S332" i="15"/>
  <c r="S331" i="15"/>
  <c r="S330" i="15"/>
  <c r="S329" i="15"/>
  <c r="S328" i="15"/>
  <c r="S327" i="15"/>
  <c r="S326" i="15"/>
  <c r="S325" i="15"/>
  <c r="S324" i="15"/>
  <c r="S323" i="15"/>
  <c r="S322" i="15"/>
  <c r="S321" i="15"/>
  <c r="S320" i="15"/>
  <c r="S319" i="15"/>
  <c r="S318" i="15"/>
  <c r="S317" i="15"/>
  <c r="S316" i="15"/>
  <c r="S305" i="15"/>
  <c r="S304" i="15"/>
  <c r="S303" i="15"/>
  <c r="S302" i="15"/>
  <c r="S301" i="15"/>
  <c r="S300" i="15"/>
  <c r="S299" i="15"/>
  <c r="S298" i="15"/>
  <c r="S297" i="15"/>
  <c r="S296" i="15"/>
  <c r="S295" i="15"/>
  <c r="S294" i="15"/>
  <c r="S293" i="15"/>
  <c r="S292" i="15"/>
  <c r="S291" i="15"/>
  <c r="S290" i="15"/>
  <c r="S289" i="15"/>
  <c r="S288" i="15"/>
  <c r="S287" i="15"/>
  <c r="S286" i="15"/>
  <c r="S274" i="15"/>
  <c r="S273" i="15"/>
  <c r="S272" i="15"/>
  <c r="S271" i="15"/>
  <c r="S270" i="15"/>
  <c r="S269" i="15"/>
  <c r="S268" i="15"/>
  <c r="S267" i="15"/>
  <c r="S266" i="15"/>
  <c r="S265" i="15"/>
  <c r="S264" i="15"/>
  <c r="S263" i="15"/>
  <c r="S262" i="15"/>
  <c r="S261" i="15"/>
  <c r="S260" i="15"/>
  <c r="S259" i="15"/>
  <c r="S258" i="15"/>
  <c r="S257" i="15"/>
  <c r="S256" i="15"/>
  <c r="S255" i="15"/>
  <c r="S243" i="15"/>
  <c r="S242" i="15"/>
  <c r="S241" i="15"/>
  <c r="S240" i="15"/>
  <c r="S239" i="15"/>
  <c r="S238" i="15"/>
  <c r="S237" i="15"/>
  <c r="S236" i="15"/>
  <c r="S235" i="15"/>
  <c r="S234" i="15"/>
  <c r="S233" i="15"/>
  <c r="S232" i="15"/>
  <c r="S231" i="15"/>
  <c r="S230" i="15"/>
  <c r="S229" i="15"/>
  <c r="S228" i="15"/>
  <c r="S227" i="15"/>
  <c r="S226" i="15"/>
  <c r="S225" i="15"/>
  <c r="S224" i="15"/>
  <c r="S212" i="15"/>
  <c r="S211" i="15"/>
  <c r="S210" i="15"/>
  <c r="S209" i="15"/>
  <c r="S208" i="15"/>
  <c r="S207" i="15"/>
  <c r="S206" i="15"/>
  <c r="S205" i="15"/>
  <c r="S204" i="15"/>
  <c r="S203" i="15"/>
  <c r="S202" i="15"/>
  <c r="S201" i="15"/>
  <c r="S200" i="15"/>
  <c r="S199" i="15"/>
  <c r="S198" i="15"/>
  <c r="S197" i="15"/>
  <c r="S196" i="15"/>
  <c r="S195" i="15"/>
  <c r="S194" i="15"/>
  <c r="S193" i="15"/>
  <c r="S182" i="15"/>
  <c r="S181" i="15"/>
  <c r="S180" i="15"/>
  <c r="S179" i="15"/>
  <c r="S178" i="15"/>
  <c r="S177" i="15"/>
  <c r="S176" i="15"/>
  <c r="S175" i="15"/>
  <c r="S174" i="15"/>
  <c r="S173" i="15"/>
  <c r="S172" i="15"/>
  <c r="S171" i="15"/>
  <c r="S170" i="15"/>
  <c r="S169" i="15"/>
  <c r="S168" i="15"/>
  <c r="S167" i="15"/>
  <c r="S166" i="15"/>
  <c r="S165" i="15"/>
  <c r="S164" i="15"/>
  <c r="S163" i="15"/>
  <c r="S152" i="15"/>
  <c r="S151" i="15"/>
  <c r="S150" i="15"/>
  <c r="S149" i="15"/>
  <c r="S148" i="15"/>
  <c r="S147" i="15"/>
  <c r="S146" i="15"/>
  <c r="S145" i="15"/>
  <c r="S144" i="15"/>
  <c r="S143" i="15"/>
  <c r="S142" i="15"/>
  <c r="S141" i="15"/>
  <c r="S140" i="15"/>
  <c r="S139" i="15"/>
  <c r="S138" i="15"/>
  <c r="S137" i="15"/>
  <c r="S136" i="15"/>
  <c r="S135" i="15"/>
  <c r="S134" i="15"/>
  <c r="S133" i="15"/>
  <c r="S121" i="15"/>
  <c r="S120" i="15"/>
  <c r="S119" i="15"/>
  <c r="S118" i="15"/>
  <c r="S117" i="15"/>
  <c r="S116" i="15"/>
  <c r="S115" i="15"/>
  <c r="S114" i="15"/>
  <c r="S113" i="15"/>
  <c r="S112" i="15"/>
  <c r="S111" i="15"/>
  <c r="S110" i="15"/>
  <c r="S109" i="15"/>
  <c r="S108" i="15"/>
  <c r="S107" i="15"/>
  <c r="S106" i="15"/>
  <c r="S105" i="15"/>
  <c r="S104" i="15"/>
  <c r="S103" i="15"/>
  <c r="S102" i="15"/>
  <c r="S89" i="15"/>
  <c r="S88" i="15"/>
  <c r="S87" i="15"/>
  <c r="S86" i="15"/>
  <c r="S85" i="15"/>
  <c r="S84" i="15"/>
  <c r="S83" i="15"/>
  <c r="S82" i="15"/>
  <c r="S81" i="15"/>
  <c r="S80" i="15"/>
  <c r="S79" i="15"/>
  <c r="S78" i="15"/>
  <c r="S77" i="15"/>
  <c r="S76" i="15"/>
  <c r="S75" i="15"/>
  <c r="S74" i="15"/>
  <c r="S73" i="15"/>
  <c r="S72" i="15"/>
  <c r="S71" i="15"/>
  <c r="S70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S43" i="15"/>
  <c r="S42" i="15"/>
  <c r="S41" i="15"/>
  <c r="S40" i="15"/>
  <c r="S39" i="15"/>
  <c r="S38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B100" i="11"/>
  <c r="B36" i="11"/>
  <c r="B68" i="11"/>
  <c r="B100" i="5"/>
  <c r="B36" i="5"/>
  <c r="B68" i="5"/>
  <c r="D71" i="5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7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7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7" i="15"/>
  <c r="D7" i="11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D7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R406" i="21" s="1"/>
  <c r="Q4" i="21"/>
  <c r="Q315" i="21" s="1"/>
  <c r="Q5" i="18"/>
  <c r="Q406" i="18" s="1"/>
  <c r="R406" i="18" s="1"/>
  <c r="Q4" i="18"/>
  <c r="Q315" i="18" s="1"/>
  <c r="N6" i="15"/>
  <c r="Q4" i="5"/>
  <c r="Q101" i="5" s="1"/>
  <c r="Q5" i="5"/>
  <c r="Q70" i="5" s="1"/>
  <c r="R70" i="5" s="1"/>
  <c r="Q4" i="11"/>
  <c r="Q254" i="11" s="1"/>
  <c r="I5" i="5"/>
  <c r="Q5" i="15"/>
  <c r="Q406" i="15" s="1"/>
  <c r="R406" i="15" s="1"/>
  <c r="Q4" i="15"/>
  <c r="Q315" i="15" s="1"/>
  <c r="Q5" i="11"/>
  <c r="Q255" i="11" s="1"/>
  <c r="R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R5" i="18"/>
  <c r="R5" i="15"/>
  <c r="R5" i="11"/>
  <c r="R5" i="5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N45" i="21"/>
  <c r="O45" i="21" s="1"/>
  <c r="I135" i="21"/>
  <c r="I136" i="21" s="1"/>
  <c r="AD254" i="21"/>
  <c r="I378" i="21"/>
  <c r="I379" i="21" s="1"/>
  <c r="I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AI5" i="18"/>
  <c r="AB192" i="18"/>
  <c r="Z193" i="18" s="1"/>
  <c r="I438" i="18"/>
  <c r="I439" i="18" s="1"/>
  <c r="Q37" i="11"/>
  <c r="Q315" i="11"/>
  <c r="N50" i="21"/>
  <c r="O50" i="21" s="1"/>
  <c r="Q345" i="11"/>
  <c r="I71" i="18"/>
  <c r="I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AB4" i="18"/>
  <c r="Z5" i="18" s="1"/>
  <c r="I287" i="18"/>
  <c r="AB4" i="21"/>
  <c r="Z5" i="21" s="1"/>
  <c r="AB132" i="21"/>
  <c r="Z133" i="21" s="1"/>
  <c r="I194" i="21"/>
  <c r="I317" i="21"/>
  <c r="Q162" i="11"/>
  <c r="Q405" i="11"/>
  <c r="Q38" i="21"/>
  <c r="R38" i="21" s="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R224" i="21" s="1"/>
  <c r="I227" i="18"/>
  <c r="N39" i="21"/>
  <c r="O39" i="21" s="1"/>
  <c r="O225" i="21"/>
  <c r="O405" i="21"/>
  <c r="AA405" i="21" s="1"/>
  <c r="Y406" i="21" s="1"/>
  <c r="I104" i="18"/>
  <c r="I165" i="18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N52" i="18"/>
  <c r="O52" i="18" s="1"/>
  <c r="N89" i="18"/>
  <c r="N121" i="18" s="1"/>
  <c r="O121" i="18" s="1"/>
  <c r="O345" i="18"/>
  <c r="AA345" i="18" s="1"/>
  <c r="N40" i="15"/>
  <c r="O40" i="15" s="1"/>
  <c r="N81" i="15"/>
  <c r="N113" i="15" s="1"/>
  <c r="N145" i="15" s="1"/>
  <c r="I164" i="15"/>
  <c r="I407" i="15"/>
  <c r="N44" i="18"/>
  <c r="O44" i="18" s="1"/>
  <c r="N86" i="18"/>
  <c r="N118" i="18" s="1"/>
  <c r="N150" i="18" s="1"/>
  <c r="N182" i="18" s="1"/>
  <c r="O182" i="18" s="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I317" i="15"/>
  <c r="N39" i="18"/>
  <c r="O39" i="18" s="1"/>
  <c r="N42" i="18"/>
  <c r="O42" i="18" s="1"/>
  <c r="N47" i="18"/>
  <c r="O47" i="18" s="1"/>
  <c r="N50" i="18"/>
  <c r="O50" i="18" s="1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AE405" i="15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I105" i="21"/>
  <c r="I71" i="21"/>
  <c r="AB192" i="21"/>
  <c r="Z193" i="21" s="1"/>
  <c r="Q132" i="21"/>
  <c r="Q346" i="21"/>
  <c r="R346" i="21" s="1"/>
  <c r="Q133" i="21"/>
  <c r="R133" i="21" s="1"/>
  <c r="Q375" i="21"/>
  <c r="Q6" i="5"/>
  <c r="Q192" i="21"/>
  <c r="Q376" i="21"/>
  <c r="R376" i="21" s="1"/>
  <c r="O18" i="21"/>
  <c r="N49" i="21"/>
  <c r="O49" i="21" s="1"/>
  <c r="AB69" i="21"/>
  <c r="Z70" i="21" s="1"/>
  <c r="AE132" i="21"/>
  <c r="O223" i="21"/>
  <c r="AA223" i="21" s="1"/>
  <c r="Y224" i="21" s="1"/>
  <c r="Q38" i="5"/>
  <c r="R38" i="5" s="1"/>
  <c r="AB254" i="21"/>
  <c r="Z255" i="21" s="1"/>
  <c r="O256" i="21"/>
  <c r="AB285" i="21"/>
  <c r="Z286" i="21" s="1"/>
  <c r="AB315" i="21"/>
  <c r="Z316" i="21" s="1"/>
  <c r="O379" i="21"/>
  <c r="AD162" i="21"/>
  <c r="O406" i="21"/>
  <c r="O436" i="21"/>
  <c r="AA436" i="21" s="1"/>
  <c r="Y437" i="21" s="1"/>
  <c r="Q70" i="21"/>
  <c r="R70" i="21" s="1"/>
  <c r="Q286" i="21"/>
  <c r="R286" i="21" s="1"/>
  <c r="AD192" i="21"/>
  <c r="Q102" i="5"/>
  <c r="R102" i="5" s="1"/>
  <c r="Q102" i="21"/>
  <c r="R102" i="21" s="1"/>
  <c r="Q316" i="21"/>
  <c r="R316" i="21" s="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R193" i="21" s="1"/>
  <c r="Q345" i="21"/>
  <c r="Q437" i="21"/>
  <c r="R437" i="21" s="1"/>
  <c r="Q254" i="21"/>
  <c r="Q162" i="21"/>
  <c r="Q255" i="21"/>
  <c r="R255" i="21" s="1"/>
  <c r="Q405" i="21"/>
  <c r="Q6" i="21"/>
  <c r="R6" i="21" s="1"/>
  <c r="Q69" i="21"/>
  <c r="Q163" i="21"/>
  <c r="R163" i="21" s="1"/>
  <c r="Q70" i="18"/>
  <c r="R70" i="18" s="1"/>
  <c r="Q223" i="18"/>
  <c r="Q316" i="18"/>
  <c r="R316" i="18" s="1"/>
  <c r="Q132" i="18"/>
  <c r="Q224" i="18"/>
  <c r="R224" i="18" s="1"/>
  <c r="Q375" i="18"/>
  <c r="Q37" i="18"/>
  <c r="Q133" i="18"/>
  <c r="R133" i="18" s="1"/>
  <c r="Q285" i="18"/>
  <c r="Q376" i="18"/>
  <c r="R376" i="18" s="1"/>
  <c r="Q38" i="18"/>
  <c r="R38" i="18" s="1"/>
  <c r="Q192" i="18"/>
  <c r="Q286" i="18"/>
  <c r="R286" i="18" s="1"/>
  <c r="Q436" i="18"/>
  <c r="Q101" i="18"/>
  <c r="Q193" i="18"/>
  <c r="R193" i="18" s="1"/>
  <c r="Q345" i="18"/>
  <c r="Q437" i="18"/>
  <c r="R437" i="18" s="1"/>
  <c r="Q102" i="18"/>
  <c r="R102" i="18" s="1"/>
  <c r="Q254" i="18"/>
  <c r="Q346" i="18"/>
  <c r="R346" i="18" s="1"/>
  <c r="Q162" i="18"/>
  <c r="Q255" i="18"/>
  <c r="R255" i="18" s="1"/>
  <c r="Q405" i="18"/>
  <c r="Q6" i="18"/>
  <c r="R6" i="18" s="1"/>
  <c r="Q69" i="18"/>
  <c r="Q163" i="18"/>
  <c r="R163" i="18" s="1"/>
  <c r="Q224" i="15"/>
  <c r="R224" i="15" s="1"/>
  <c r="Q346" i="15"/>
  <c r="R346" i="15" s="1"/>
  <c r="Q102" i="15"/>
  <c r="R102" i="15" s="1"/>
  <c r="Q406" i="11"/>
  <c r="R406" i="11" s="1"/>
  <c r="Q163" i="11"/>
  <c r="R163" i="11" s="1"/>
  <c r="Q316" i="11"/>
  <c r="R316" i="11" s="1"/>
  <c r="Q224" i="11"/>
  <c r="R224" i="11" s="1"/>
  <c r="Q70" i="11"/>
  <c r="R70" i="11" s="1"/>
  <c r="Q133" i="11"/>
  <c r="R133" i="11" s="1"/>
  <c r="Q376" i="11"/>
  <c r="R376" i="11" s="1"/>
  <c r="Q286" i="11"/>
  <c r="R286" i="11" s="1"/>
  <c r="Q193" i="11"/>
  <c r="R193" i="11" s="1"/>
  <c r="Q437" i="11"/>
  <c r="R437" i="11" s="1"/>
  <c r="Q346" i="11"/>
  <c r="R346" i="11" s="1"/>
  <c r="Q70" i="15"/>
  <c r="R70" i="15" s="1"/>
  <c r="Q223" i="15"/>
  <c r="Q316" i="15"/>
  <c r="R316" i="15" s="1"/>
  <c r="Q37" i="15"/>
  <c r="Q133" i="15"/>
  <c r="R133" i="15" s="1"/>
  <c r="Q285" i="15"/>
  <c r="Q376" i="15"/>
  <c r="R376" i="15" s="1"/>
  <c r="Q38" i="15"/>
  <c r="R38" i="15" s="1"/>
  <c r="Q192" i="15"/>
  <c r="Q286" i="15"/>
  <c r="R286" i="15" s="1"/>
  <c r="Q436" i="15"/>
  <c r="Q101" i="15"/>
  <c r="Q193" i="15"/>
  <c r="R193" i="15" s="1"/>
  <c r="Q345" i="15"/>
  <c r="Q437" i="15"/>
  <c r="R437" i="15" s="1"/>
  <c r="Q254" i="15"/>
  <c r="Q162" i="15"/>
  <c r="Q255" i="15"/>
  <c r="R255" i="15" s="1"/>
  <c r="Q405" i="15"/>
  <c r="Q6" i="15"/>
  <c r="R6" i="15" s="1"/>
  <c r="Q69" i="15"/>
  <c r="Q163" i="15"/>
  <c r="R163" i="15" s="1"/>
  <c r="Q38" i="11"/>
  <c r="R38" i="11" s="1"/>
  <c r="Q101" i="11"/>
  <c r="Q102" i="11"/>
  <c r="R102" i="11" s="1"/>
  <c r="Q6" i="11"/>
  <c r="R6" i="11" s="1"/>
  <c r="AD405" i="21"/>
  <c r="AD285" i="21"/>
  <c r="K254" i="21"/>
  <c r="AE254" i="21" s="1"/>
  <c r="AD223" i="21"/>
  <c r="K192" i="21"/>
  <c r="AE192" i="21" s="1"/>
  <c r="K162" i="21"/>
  <c r="AE162" i="21" s="1"/>
  <c r="I40" i="21"/>
  <c r="P9" i="21"/>
  <c r="O9" i="21"/>
  <c r="I6" i="2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I165" i="2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I8" i="18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P209" i="18"/>
  <c r="P121" i="18"/>
  <c r="P148" i="18"/>
  <c r="P199" i="18"/>
  <c r="I256" i="18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I7" i="15"/>
  <c r="P5" i="15"/>
  <c r="O5" i="15"/>
  <c r="I72" i="15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P133" i="11"/>
  <c r="P209" i="11"/>
  <c r="O289" i="11"/>
  <c r="P289" i="11"/>
  <c r="P327" i="11"/>
  <c r="P143" i="11"/>
  <c r="P226" i="11"/>
  <c r="T255" i="11"/>
  <c r="P151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AI406" i="11"/>
  <c r="O409" i="11"/>
  <c r="P413" i="11"/>
  <c r="P418" i="11"/>
  <c r="I378" i="1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I288" i="1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P179" i="11"/>
  <c r="P177" i="11"/>
  <c r="I135" i="1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Q103" i="5" l="1"/>
  <c r="R103" i="5" s="1"/>
  <c r="R6" i="5"/>
  <c r="C14" i="18"/>
  <c r="L4" i="18" s="1"/>
  <c r="C15" i="18"/>
  <c r="C15" i="21"/>
  <c r="L6" i="21" s="1"/>
  <c r="C14" i="21"/>
  <c r="L4" i="21" s="1"/>
  <c r="AF4" i="21" s="1"/>
  <c r="AH4" i="21" s="1"/>
  <c r="AI223" i="11"/>
  <c r="I381" i="21"/>
  <c r="I73" i="18"/>
  <c r="L4" i="15"/>
  <c r="AF4" i="15" s="1"/>
  <c r="AH4" i="15" s="1"/>
  <c r="O120" i="21"/>
  <c r="I439" i="15"/>
  <c r="O150" i="18"/>
  <c r="O88" i="21"/>
  <c r="I257" i="15"/>
  <c r="AI38" i="18"/>
  <c r="I288" i="18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I138" i="15"/>
  <c r="AI4" i="11"/>
  <c r="O230" i="15"/>
  <c r="I165" i="15"/>
  <c r="O144" i="15"/>
  <c r="O81" i="15"/>
  <c r="I318" i="15"/>
  <c r="O85" i="15"/>
  <c r="O134" i="15"/>
  <c r="O118" i="18"/>
  <c r="O75" i="15"/>
  <c r="I440" i="18"/>
  <c r="O70" i="15"/>
  <c r="O166" i="15"/>
  <c r="Y5" i="18"/>
  <c r="N197" i="18"/>
  <c r="O197" i="18" s="1"/>
  <c r="O87" i="15"/>
  <c r="O119" i="15"/>
  <c r="I378" i="15"/>
  <c r="N140" i="15"/>
  <c r="N172" i="15" s="1"/>
  <c r="O89" i="15"/>
  <c r="O80" i="15"/>
  <c r="N182" i="21"/>
  <c r="O182" i="21" s="1"/>
  <c r="I227" i="2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N114" i="18"/>
  <c r="N146" i="18" s="1"/>
  <c r="I318" i="21"/>
  <c r="O86" i="21"/>
  <c r="O71" i="15"/>
  <c r="O103" i="15"/>
  <c r="I228" i="18"/>
  <c r="I195" i="21"/>
  <c r="O230" i="21"/>
  <c r="O72" i="15"/>
  <c r="O180" i="18"/>
  <c r="I408" i="15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R71" i="5" s="1"/>
  <c r="O72" i="18"/>
  <c r="Q7" i="5"/>
  <c r="O116" i="18"/>
  <c r="Y193" i="18"/>
  <c r="AI315" i="18"/>
  <c r="I72" i="2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O206" i="18"/>
  <c r="O112" i="15"/>
  <c r="O142" i="18"/>
  <c r="O135" i="15"/>
  <c r="O176" i="15"/>
  <c r="O115" i="15"/>
  <c r="O302" i="18"/>
  <c r="O113" i="21"/>
  <c r="O198" i="21"/>
  <c r="O88" i="15"/>
  <c r="O176" i="21"/>
  <c r="I8" i="11"/>
  <c r="O411" i="15"/>
  <c r="O83" i="15"/>
  <c r="O87" i="18"/>
  <c r="I166" i="18"/>
  <c r="O74" i="21"/>
  <c r="O410" i="15"/>
  <c r="O172" i="18"/>
  <c r="O204" i="21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R39" i="5" s="1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O383" i="11"/>
  <c r="O417" i="21"/>
  <c r="O208" i="21"/>
  <c r="O140" i="21"/>
  <c r="O82" i="21"/>
  <c r="I195" i="11"/>
  <c r="O70" i="11"/>
  <c r="O172" i="21"/>
  <c r="I318" i="11"/>
  <c r="O71" i="11"/>
  <c r="O166" i="11"/>
  <c r="O149" i="15"/>
  <c r="O174" i="18"/>
  <c r="O209" i="18"/>
  <c r="AI38" i="21"/>
  <c r="I408" i="21"/>
  <c r="O134" i="21"/>
  <c r="O85" i="21"/>
  <c r="O380" i="21"/>
  <c r="O385" i="21"/>
  <c r="O240" i="21"/>
  <c r="O112" i="21"/>
  <c r="O87" i="21"/>
  <c r="I137" i="21"/>
  <c r="I105" i="18"/>
  <c r="AI436" i="15"/>
  <c r="AI375" i="21"/>
  <c r="Y316" i="21"/>
  <c r="Y193" i="21"/>
  <c r="Q256" i="21"/>
  <c r="R256" i="21" s="1"/>
  <c r="Q347" i="21"/>
  <c r="R347" i="21" s="1"/>
  <c r="Q103" i="21"/>
  <c r="R103" i="21" s="1"/>
  <c r="Q438" i="21"/>
  <c r="R438" i="21" s="1"/>
  <c r="Q194" i="21"/>
  <c r="R194" i="21" s="1"/>
  <c r="Q287" i="21"/>
  <c r="R287" i="21" s="1"/>
  <c r="Q39" i="21"/>
  <c r="R39" i="21" s="1"/>
  <c r="Q377" i="21"/>
  <c r="R377" i="21" s="1"/>
  <c r="Q134" i="21"/>
  <c r="R134" i="21" s="1"/>
  <c r="Q225" i="21"/>
  <c r="R225" i="21" s="1"/>
  <c r="Q317" i="21"/>
  <c r="R317" i="21" s="1"/>
  <c r="Q71" i="21"/>
  <c r="R71" i="21" s="1"/>
  <c r="Q407" i="21"/>
  <c r="R407" i="21" s="1"/>
  <c r="Q164" i="21"/>
  <c r="R164" i="21" s="1"/>
  <c r="Q7" i="21"/>
  <c r="R7" i="21" s="1"/>
  <c r="Q256" i="18"/>
  <c r="R256" i="18" s="1"/>
  <c r="Q347" i="18"/>
  <c r="R347" i="18" s="1"/>
  <c r="Q103" i="18"/>
  <c r="R103" i="18" s="1"/>
  <c r="Q438" i="18"/>
  <c r="R438" i="18" s="1"/>
  <c r="Q194" i="18"/>
  <c r="R194" i="18" s="1"/>
  <c r="Q287" i="18"/>
  <c r="R287" i="18" s="1"/>
  <c r="Q39" i="18"/>
  <c r="R39" i="18" s="1"/>
  <c r="Q377" i="18"/>
  <c r="R377" i="18" s="1"/>
  <c r="Q134" i="18"/>
  <c r="R134" i="18" s="1"/>
  <c r="Q225" i="18"/>
  <c r="R225" i="18" s="1"/>
  <c r="Q317" i="18"/>
  <c r="R317" i="18" s="1"/>
  <c r="Q71" i="18"/>
  <c r="R71" i="18" s="1"/>
  <c r="Q407" i="18"/>
  <c r="R407" i="18" s="1"/>
  <c r="Q164" i="18"/>
  <c r="R164" i="18" s="1"/>
  <c r="Q7" i="18"/>
  <c r="R7" i="18" s="1"/>
  <c r="Q317" i="11"/>
  <c r="R317" i="11" s="1"/>
  <c r="Q407" i="11"/>
  <c r="R407" i="11" s="1"/>
  <c r="Q164" i="11"/>
  <c r="R164" i="11" s="1"/>
  <c r="Q256" i="11"/>
  <c r="R256" i="11" s="1"/>
  <c r="Q347" i="11"/>
  <c r="R347" i="11" s="1"/>
  <c r="Q438" i="11"/>
  <c r="R438" i="11" s="1"/>
  <c r="Q194" i="11"/>
  <c r="R194" i="11" s="1"/>
  <c r="Q287" i="11"/>
  <c r="R287" i="11" s="1"/>
  <c r="Q377" i="11"/>
  <c r="R377" i="11" s="1"/>
  <c r="Q134" i="11"/>
  <c r="R134" i="11" s="1"/>
  <c r="Q225" i="11"/>
  <c r="R225" i="11" s="1"/>
  <c r="Q256" i="15"/>
  <c r="R256" i="15" s="1"/>
  <c r="Q347" i="15"/>
  <c r="R347" i="15" s="1"/>
  <c r="Q103" i="15"/>
  <c r="R103" i="15" s="1"/>
  <c r="Q438" i="15"/>
  <c r="R438" i="15" s="1"/>
  <c r="Q194" i="15"/>
  <c r="R194" i="15" s="1"/>
  <c r="Q287" i="15"/>
  <c r="R287" i="15" s="1"/>
  <c r="Q39" i="15"/>
  <c r="R39" i="15" s="1"/>
  <c r="Q377" i="15"/>
  <c r="R377" i="15" s="1"/>
  <c r="Q134" i="15"/>
  <c r="R134" i="15" s="1"/>
  <c r="Q225" i="15"/>
  <c r="R225" i="15" s="1"/>
  <c r="Q317" i="15"/>
  <c r="R317" i="15" s="1"/>
  <c r="Q71" i="15"/>
  <c r="R71" i="15" s="1"/>
  <c r="Q407" i="15"/>
  <c r="R407" i="15" s="1"/>
  <c r="Q164" i="15"/>
  <c r="R164" i="15" s="1"/>
  <c r="Q7" i="15"/>
  <c r="R7" i="15" s="1"/>
  <c r="Q7" i="11"/>
  <c r="R7" i="11" s="1"/>
  <c r="Q103" i="11"/>
  <c r="R103" i="11" s="1"/>
  <c r="Q39" i="11"/>
  <c r="R39" i="11" s="1"/>
  <c r="Q71" i="11"/>
  <c r="R71" i="11" s="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O69" i="21"/>
  <c r="AA69" i="21" s="1"/>
  <c r="O104" i="21"/>
  <c r="N136" i="21"/>
  <c r="Y5" i="21"/>
  <c r="AI4" i="21"/>
  <c r="I440" i="21"/>
  <c r="I350" i="21"/>
  <c r="O290" i="21"/>
  <c r="N381" i="21"/>
  <c r="O349" i="21"/>
  <c r="I258" i="21"/>
  <c r="O81" i="21"/>
  <c r="O76" i="21"/>
  <c r="AI70" i="21"/>
  <c r="Y163" i="21"/>
  <c r="AI162" i="21"/>
  <c r="I7" i="2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N382" i="18"/>
  <c r="O350" i="18"/>
  <c r="I257" i="18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I318" i="18"/>
  <c r="N443" i="18"/>
  <c r="O443" i="18" s="1"/>
  <c r="O411" i="18"/>
  <c r="N102" i="18"/>
  <c r="O70" i="18"/>
  <c r="O78" i="18"/>
  <c r="N258" i="18"/>
  <c r="O226" i="18"/>
  <c r="I409" i="18"/>
  <c r="AI345" i="18"/>
  <c r="Y346" i="18"/>
  <c r="O238" i="18"/>
  <c r="N109" i="18"/>
  <c r="O77" i="18"/>
  <c r="O83" i="18"/>
  <c r="N115" i="18"/>
  <c r="N139" i="18"/>
  <c r="O107" i="18"/>
  <c r="I195" i="18"/>
  <c r="O71" i="18"/>
  <c r="O145" i="18"/>
  <c r="N300" i="18"/>
  <c r="O268" i="18"/>
  <c r="I42" i="18"/>
  <c r="N259" i="18"/>
  <c r="O227" i="18"/>
  <c r="O388" i="18"/>
  <c r="O110" i="18"/>
  <c r="N181" i="18"/>
  <c r="O181" i="18" s="1"/>
  <c r="O149" i="18"/>
  <c r="I9" i="18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Y286" i="15"/>
  <c r="AI285" i="15"/>
  <c r="Y163" i="15"/>
  <c r="AI162" i="15"/>
  <c r="N111" i="15"/>
  <c r="O79" i="15"/>
  <c r="N110" i="15"/>
  <c r="O78" i="15"/>
  <c r="O299" i="15"/>
  <c r="N331" i="15"/>
  <c r="I196" i="15"/>
  <c r="Y316" i="15"/>
  <c r="AI315" i="15"/>
  <c r="N152" i="15"/>
  <c r="O152" i="15" s="1"/>
  <c r="O120" i="15"/>
  <c r="N118" i="15"/>
  <c r="O86" i="15"/>
  <c r="N177" i="15"/>
  <c r="O145" i="15"/>
  <c r="I8" i="15"/>
  <c r="N146" i="15"/>
  <c r="O114" i="15"/>
  <c r="Y133" i="15"/>
  <c r="AI132" i="15"/>
  <c r="O240" i="15"/>
  <c r="N272" i="15"/>
  <c r="I73" i="15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Y38" i="15"/>
  <c r="AI37" i="15"/>
  <c r="I104" i="15"/>
  <c r="Y255" i="15"/>
  <c r="AI254" i="15"/>
  <c r="O171" i="15"/>
  <c r="Y193" i="15"/>
  <c r="AI192" i="15"/>
  <c r="N179" i="15"/>
  <c r="O147" i="15"/>
  <c r="N354" i="15"/>
  <c r="O322" i="15"/>
  <c r="O38" i="15"/>
  <c r="I41" i="15"/>
  <c r="O134" i="11"/>
  <c r="O416" i="11"/>
  <c r="O198" i="11"/>
  <c r="O352" i="11"/>
  <c r="I136" i="1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Y437" i="11"/>
  <c r="AI436" i="11"/>
  <c r="I409" i="11"/>
  <c r="I379" i="11"/>
  <c r="Y346" i="11"/>
  <c r="AI345" i="11"/>
  <c r="Y316" i="11"/>
  <c r="AI315" i="11"/>
  <c r="I257" i="11"/>
  <c r="I289" i="11"/>
  <c r="AI254" i="11"/>
  <c r="Y255" i="11"/>
  <c r="I228" i="11"/>
  <c r="Y193" i="11"/>
  <c r="AI192" i="11"/>
  <c r="I166" i="11"/>
  <c r="AI162" i="11"/>
  <c r="Y163" i="11"/>
  <c r="AI70" i="11"/>
  <c r="N106" i="11"/>
  <c r="O74" i="11"/>
  <c r="N111" i="11"/>
  <c r="O79" i="11"/>
  <c r="I41" i="11"/>
  <c r="N114" i="11"/>
  <c r="O82" i="11"/>
  <c r="N112" i="11"/>
  <c r="O80" i="11"/>
  <c r="O102" i="11"/>
  <c r="AI38" i="11"/>
  <c r="I104" i="11"/>
  <c r="N107" i="11"/>
  <c r="O75" i="11"/>
  <c r="N117" i="11"/>
  <c r="O85" i="11"/>
  <c r="AI37" i="11"/>
  <c r="Y38" i="11"/>
  <c r="N120" i="11"/>
  <c r="O88" i="11"/>
  <c r="O83" i="11"/>
  <c r="O76" i="11"/>
  <c r="I72" i="1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W37" i="5"/>
  <c r="T38" i="5" s="1"/>
  <c r="M37" i="5"/>
  <c r="Q8" i="5" l="1"/>
  <c r="R8" i="5" s="1"/>
  <c r="R7" i="5"/>
  <c r="I382" i="21"/>
  <c r="I74" i="18"/>
  <c r="I258" i="15"/>
  <c r="I440" i="15"/>
  <c r="L8" i="21"/>
  <c r="I349" i="18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I166" i="15"/>
  <c r="I229" i="18"/>
  <c r="O114" i="18"/>
  <c r="I441" i="18"/>
  <c r="N229" i="18"/>
  <c r="O229" i="18" s="1"/>
  <c r="I139" i="15"/>
  <c r="I379" i="15"/>
  <c r="O140" i="15"/>
  <c r="I319" i="15"/>
  <c r="O168" i="15"/>
  <c r="N197" i="15"/>
  <c r="N229" i="15" s="1"/>
  <c r="AI101" i="15"/>
  <c r="I196" i="21"/>
  <c r="Y102" i="18"/>
  <c r="I107" i="21"/>
  <c r="AI69" i="15"/>
  <c r="I228" i="21"/>
  <c r="O136" i="15"/>
  <c r="O264" i="18"/>
  <c r="I319" i="21"/>
  <c r="I73" i="21"/>
  <c r="O328" i="18"/>
  <c r="O232" i="18"/>
  <c r="I409" i="15"/>
  <c r="O360" i="18"/>
  <c r="O294" i="15"/>
  <c r="I9" i="11"/>
  <c r="I10" i="11" s="1"/>
  <c r="Q72" i="5"/>
  <c r="R72" i="5" s="1"/>
  <c r="Q40" i="5"/>
  <c r="R40" i="5" s="1"/>
  <c r="I349" i="15"/>
  <c r="O168" i="18"/>
  <c r="Y70" i="18"/>
  <c r="Q104" i="5"/>
  <c r="R104" i="5" s="1"/>
  <c r="O200" i="18"/>
  <c r="O296" i="18"/>
  <c r="I167" i="18"/>
  <c r="I196" i="1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AB69" i="5"/>
  <c r="Z70" i="5" s="1"/>
  <c r="N57" i="5"/>
  <c r="N84" i="5"/>
  <c r="N116" i="5" s="1"/>
  <c r="O116" i="5" s="1"/>
  <c r="O6" i="5"/>
  <c r="N49" i="5"/>
  <c r="N73" i="5"/>
  <c r="N105" i="5" s="1"/>
  <c r="O105" i="5" s="1"/>
  <c r="I319" i="11"/>
  <c r="I71" i="5"/>
  <c r="I349" i="11"/>
  <c r="N45" i="5"/>
  <c r="N76" i="5"/>
  <c r="N108" i="5" s="1"/>
  <c r="O108" i="5" s="1"/>
  <c r="I106" i="18"/>
  <c r="N40" i="5"/>
  <c r="O40" i="5" s="1"/>
  <c r="N71" i="5"/>
  <c r="N103" i="5" s="1"/>
  <c r="O103" i="5" s="1"/>
  <c r="I137" i="11"/>
  <c r="I138" i="21"/>
  <c r="I409" i="21"/>
  <c r="P6" i="5"/>
  <c r="Q348" i="21"/>
  <c r="R348" i="21" s="1"/>
  <c r="Q104" i="21"/>
  <c r="R104" i="21" s="1"/>
  <c r="Q439" i="21"/>
  <c r="R439" i="21" s="1"/>
  <c r="Q195" i="21"/>
  <c r="R195" i="21" s="1"/>
  <c r="Q288" i="21"/>
  <c r="R288" i="21" s="1"/>
  <c r="Q40" i="21"/>
  <c r="R40" i="21" s="1"/>
  <c r="Q378" i="21"/>
  <c r="R378" i="21" s="1"/>
  <c r="Q135" i="21"/>
  <c r="R135" i="21" s="1"/>
  <c r="Q226" i="21"/>
  <c r="R226" i="21" s="1"/>
  <c r="Q318" i="21"/>
  <c r="R318" i="21" s="1"/>
  <c r="Q72" i="21"/>
  <c r="R72" i="21" s="1"/>
  <c r="Q408" i="21"/>
  <c r="R408" i="21" s="1"/>
  <c r="Q165" i="21"/>
  <c r="R165" i="21" s="1"/>
  <c r="Q8" i="21"/>
  <c r="R8" i="21" s="1"/>
  <c r="Q257" i="21"/>
  <c r="R257" i="21" s="1"/>
  <c r="Q348" i="18"/>
  <c r="R348" i="18" s="1"/>
  <c r="Q104" i="18"/>
  <c r="R104" i="18" s="1"/>
  <c r="Q439" i="18"/>
  <c r="R439" i="18" s="1"/>
  <c r="Q195" i="18"/>
  <c r="R195" i="18" s="1"/>
  <c r="Q288" i="18"/>
  <c r="R288" i="18" s="1"/>
  <c r="Q40" i="18"/>
  <c r="R40" i="18" s="1"/>
  <c r="Q378" i="18"/>
  <c r="R378" i="18" s="1"/>
  <c r="Q135" i="18"/>
  <c r="R135" i="18" s="1"/>
  <c r="Q226" i="18"/>
  <c r="R226" i="18" s="1"/>
  <c r="Q318" i="18"/>
  <c r="R318" i="18" s="1"/>
  <c r="Q72" i="18"/>
  <c r="R72" i="18" s="1"/>
  <c r="Q408" i="18"/>
  <c r="R408" i="18" s="1"/>
  <c r="Q165" i="18"/>
  <c r="R165" i="18" s="1"/>
  <c r="Q8" i="18"/>
  <c r="R8" i="18" s="1"/>
  <c r="Q257" i="18"/>
  <c r="R257" i="18" s="1"/>
  <c r="Q9" i="5"/>
  <c r="R9" i="5" s="1"/>
  <c r="Q73" i="5"/>
  <c r="R73" i="5" s="1"/>
  <c r="Q226" i="11"/>
  <c r="R226" i="11" s="1"/>
  <c r="Q318" i="11"/>
  <c r="R318" i="11" s="1"/>
  <c r="Q408" i="11"/>
  <c r="R408" i="11" s="1"/>
  <c r="Q165" i="11"/>
  <c r="R165" i="11" s="1"/>
  <c r="Q257" i="11"/>
  <c r="R257" i="11" s="1"/>
  <c r="Q348" i="11"/>
  <c r="R348" i="11" s="1"/>
  <c r="Q439" i="11"/>
  <c r="R439" i="11" s="1"/>
  <c r="Q195" i="11"/>
  <c r="R195" i="11" s="1"/>
  <c r="Q288" i="11"/>
  <c r="R288" i="11" s="1"/>
  <c r="Q378" i="11"/>
  <c r="R378" i="11" s="1"/>
  <c r="Q135" i="11"/>
  <c r="R135" i="11" s="1"/>
  <c r="Q348" i="15"/>
  <c r="R348" i="15" s="1"/>
  <c r="Q104" i="15"/>
  <c r="R104" i="15" s="1"/>
  <c r="Q439" i="15"/>
  <c r="R439" i="15" s="1"/>
  <c r="Q195" i="15"/>
  <c r="R195" i="15" s="1"/>
  <c r="Q288" i="15"/>
  <c r="R288" i="15" s="1"/>
  <c r="Q40" i="15"/>
  <c r="R40" i="15" s="1"/>
  <c r="Q378" i="15"/>
  <c r="R378" i="15" s="1"/>
  <c r="Q135" i="15"/>
  <c r="R135" i="15" s="1"/>
  <c r="Q226" i="15"/>
  <c r="R226" i="15" s="1"/>
  <c r="Q318" i="15"/>
  <c r="R318" i="15" s="1"/>
  <c r="Q72" i="15"/>
  <c r="R72" i="15" s="1"/>
  <c r="Q408" i="15"/>
  <c r="R408" i="15" s="1"/>
  <c r="Q165" i="15"/>
  <c r="R165" i="15" s="1"/>
  <c r="Q8" i="15"/>
  <c r="R8" i="15" s="1"/>
  <c r="Q257" i="15"/>
  <c r="R257" i="15" s="1"/>
  <c r="Q104" i="11"/>
  <c r="R104" i="11" s="1"/>
  <c r="Q40" i="11"/>
  <c r="R40" i="11" s="1"/>
  <c r="Q72" i="11"/>
  <c r="R72" i="11" s="1"/>
  <c r="Q8" i="11"/>
  <c r="R8" i="11" s="1"/>
  <c r="N234" i="21"/>
  <c r="O202" i="21"/>
  <c r="N181" i="21"/>
  <c r="O181" i="21" s="1"/>
  <c r="O149" i="21"/>
  <c r="I8" i="21"/>
  <c r="N168" i="21"/>
  <c r="O136" i="21"/>
  <c r="AI101" i="21"/>
  <c r="Y102" i="21"/>
  <c r="N148" i="21"/>
  <c r="O116" i="21"/>
  <c r="I289" i="2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I167" i="21"/>
  <c r="N387" i="21"/>
  <c r="O355" i="21"/>
  <c r="AK4" i="21"/>
  <c r="I259" i="2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I441" i="21"/>
  <c r="AI69" i="21"/>
  <c r="Y70" i="21"/>
  <c r="N165" i="21"/>
  <c r="O133" i="21"/>
  <c r="AI133" i="21"/>
  <c r="N291" i="18"/>
  <c r="O259" i="18"/>
  <c r="I43" i="18"/>
  <c r="N424" i="18"/>
  <c r="O392" i="18"/>
  <c r="N332" i="18"/>
  <c r="O300" i="18"/>
  <c r="N171" i="18"/>
  <c r="O139" i="18"/>
  <c r="N137" i="18"/>
  <c r="O105" i="18"/>
  <c r="N167" i="18"/>
  <c r="O135" i="18"/>
  <c r="I258" i="18"/>
  <c r="O120" i="18"/>
  <c r="N152" i="18"/>
  <c r="O152" i="18" s="1"/>
  <c r="O384" i="18"/>
  <c r="N416" i="18"/>
  <c r="I10" i="18"/>
  <c r="N290" i="18"/>
  <c r="O258" i="18"/>
  <c r="AI102" i="18"/>
  <c r="N134" i="18"/>
  <c r="O102" i="18"/>
  <c r="O109" i="18"/>
  <c r="N141" i="18"/>
  <c r="I140" i="18"/>
  <c r="N147" i="18"/>
  <c r="O115" i="18"/>
  <c r="I196" i="18"/>
  <c r="I319" i="18"/>
  <c r="N143" i="18"/>
  <c r="O111" i="18"/>
  <c r="N178" i="18"/>
  <c r="O146" i="18"/>
  <c r="I410" i="18"/>
  <c r="I380" i="18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N142" i="15"/>
  <c r="O110" i="15"/>
  <c r="N137" i="15"/>
  <c r="O105" i="15"/>
  <c r="N204" i="15"/>
  <c r="O172" i="15"/>
  <c r="I74" i="15"/>
  <c r="I9" i="15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N211" i="15"/>
  <c r="O179" i="15"/>
  <c r="N358" i="15"/>
  <c r="O326" i="15"/>
  <c r="N386" i="15"/>
  <c r="O354" i="15"/>
  <c r="N237" i="15"/>
  <c r="O205" i="15"/>
  <c r="N170" i="15"/>
  <c r="O138" i="15"/>
  <c r="I42" i="15"/>
  <c r="I105" i="15"/>
  <c r="N178" i="15"/>
  <c r="O146" i="15"/>
  <c r="N150" i="15"/>
  <c r="O118" i="15"/>
  <c r="N417" i="15"/>
  <c r="O385" i="15"/>
  <c r="I227" i="15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I410" i="11"/>
  <c r="I380" i="11"/>
  <c r="I258" i="11"/>
  <c r="I290" i="11"/>
  <c r="I229" i="11"/>
  <c r="I167" i="11"/>
  <c r="I42" i="11"/>
  <c r="I73" i="11"/>
  <c r="Y70" i="11"/>
  <c r="AI69" i="11"/>
  <c r="AK4" i="11"/>
  <c r="I105" i="1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Q41" i="5" l="1"/>
  <c r="R41" i="5" s="1"/>
  <c r="Q105" i="5"/>
  <c r="R105" i="5" s="1"/>
  <c r="I350" i="18"/>
  <c r="I383" i="21"/>
  <c r="I441" i="15"/>
  <c r="I290" i="18"/>
  <c r="I75" i="18"/>
  <c r="I259" i="15"/>
  <c r="I320" i="15"/>
  <c r="I167" i="15"/>
  <c r="I230" i="18"/>
  <c r="N261" i="18"/>
  <c r="O261" i="18" s="1"/>
  <c r="I442" i="18"/>
  <c r="I380" i="15"/>
  <c r="I140" i="15"/>
  <c r="O197" i="15"/>
  <c r="I197" i="21"/>
  <c r="I108" i="21"/>
  <c r="I74" i="21"/>
  <c r="I229" i="21"/>
  <c r="I350" i="15"/>
  <c r="I320" i="21"/>
  <c r="I168" i="18"/>
  <c r="I410" i="15"/>
  <c r="AH101" i="5"/>
  <c r="AK101" i="5" s="1"/>
  <c r="O73" i="5"/>
  <c r="I197" i="11"/>
  <c r="I138" i="11"/>
  <c r="O72" i="5"/>
  <c r="AI102" i="5"/>
  <c r="O102" i="5"/>
  <c r="AI38" i="5"/>
  <c r="I72" i="5"/>
  <c r="I350" i="11"/>
  <c r="I139" i="21"/>
  <c r="O71" i="5"/>
  <c r="I410" i="21"/>
  <c r="I107" i="18"/>
  <c r="I320" i="11"/>
  <c r="Y102" i="11"/>
  <c r="Q440" i="21"/>
  <c r="R440" i="21" s="1"/>
  <c r="Q196" i="21"/>
  <c r="R196" i="21" s="1"/>
  <c r="Q289" i="21"/>
  <c r="R289" i="21" s="1"/>
  <c r="Q41" i="21"/>
  <c r="R41" i="21" s="1"/>
  <c r="Q379" i="21"/>
  <c r="R379" i="21" s="1"/>
  <c r="Q136" i="21"/>
  <c r="R136" i="21" s="1"/>
  <c r="Q227" i="21"/>
  <c r="R227" i="21" s="1"/>
  <c r="Q319" i="21"/>
  <c r="R319" i="21" s="1"/>
  <c r="Q73" i="21"/>
  <c r="R73" i="21" s="1"/>
  <c r="Q409" i="21"/>
  <c r="R409" i="21" s="1"/>
  <c r="Q166" i="21"/>
  <c r="R166" i="21" s="1"/>
  <c r="Q9" i="21"/>
  <c r="R9" i="21" s="1"/>
  <c r="Q258" i="21"/>
  <c r="R258" i="21" s="1"/>
  <c r="Q349" i="21"/>
  <c r="R349" i="21" s="1"/>
  <c r="Q105" i="21"/>
  <c r="R105" i="21" s="1"/>
  <c r="Q440" i="18"/>
  <c r="R440" i="18" s="1"/>
  <c r="Q196" i="18"/>
  <c r="R196" i="18" s="1"/>
  <c r="Q289" i="18"/>
  <c r="R289" i="18" s="1"/>
  <c r="Q41" i="18"/>
  <c r="R41" i="18" s="1"/>
  <c r="Q379" i="18"/>
  <c r="R379" i="18" s="1"/>
  <c r="Q136" i="18"/>
  <c r="R136" i="18" s="1"/>
  <c r="Q227" i="18"/>
  <c r="R227" i="18" s="1"/>
  <c r="Q319" i="18"/>
  <c r="R319" i="18" s="1"/>
  <c r="Q73" i="18"/>
  <c r="R73" i="18" s="1"/>
  <c r="Q409" i="18"/>
  <c r="R409" i="18" s="1"/>
  <c r="Q166" i="18"/>
  <c r="R166" i="18" s="1"/>
  <c r="Q9" i="18"/>
  <c r="R9" i="18" s="1"/>
  <c r="Q258" i="18"/>
  <c r="R258" i="18" s="1"/>
  <c r="Q349" i="18"/>
  <c r="R349" i="18" s="1"/>
  <c r="Q105" i="18"/>
  <c r="R105" i="18" s="1"/>
  <c r="Q10" i="5"/>
  <c r="R10" i="5" s="1"/>
  <c r="Q74" i="5"/>
  <c r="R74" i="5" s="1"/>
  <c r="Q106" i="5"/>
  <c r="R106" i="5" s="1"/>
  <c r="Q42" i="5"/>
  <c r="R42" i="5" s="1"/>
  <c r="Q379" i="11"/>
  <c r="R379" i="11" s="1"/>
  <c r="Q136" i="11"/>
  <c r="R136" i="11" s="1"/>
  <c r="Q227" i="11"/>
  <c r="R227" i="11" s="1"/>
  <c r="Q319" i="11"/>
  <c r="R319" i="11" s="1"/>
  <c r="Q409" i="11"/>
  <c r="R409" i="11" s="1"/>
  <c r="Q166" i="11"/>
  <c r="R166" i="11" s="1"/>
  <c r="Q258" i="11"/>
  <c r="R258" i="11" s="1"/>
  <c r="Q349" i="11"/>
  <c r="R349" i="11" s="1"/>
  <c r="Q440" i="11"/>
  <c r="R440" i="11" s="1"/>
  <c r="Q196" i="11"/>
  <c r="R196" i="11" s="1"/>
  <c r="Q289" i="11"/>
  <c r="R289" i="11" s="1"/>
  <c r="Q440" i="15"/>
  <c r="R440" i="15" s="1"/>
  <c r="Q196" i="15"/>
  <c r="R196" i="15" s="1"/>
  <c r="Q289" i="15"/>
  <c r="R289" i="15" s="1"/>
  <c r="Q41" i="15"/>
  <c r="R41" i="15" s="1"/>
  <c r="Q379" i="15"/>
  <c r="R379" i="15" s="1"/>
  <c r="Q136" i="15"/>
  <c r="R136" i="15" s="1"/>
  <c r="Q227" i="15"/>
  <c r="R227" i="15" s="1"/>
  <c r="Q319" i="15"/>
  <c r="R319" i="15" s="1"/>
  <c r="Q73" i="15"/>
  <c r="R73" i="15" s="1"/>
  <c r="Q409" i="15"/>
  <c r="R409" i="15" s="1"/>
  <c r="Q166" i="15"/>
  <c r="R166" i="15" s="1"/>
  <c r="Q9" i="15"/>
  <c r="R9" i="15" s="1"/>
  <c r="Q258" i="15"/>
  <c r="R258" i="15" s="1"/>
  <c r="Q349" i="15"/>
  <c r="R349" i="15" s="1"/>
  <c r="Q105" i="15"/>
  <c r="R105" i="15" s="1"/>
  <c r="Q105" i="11"/>
  <c r="R105" i="11" s="1"/>
  <c r="Q41" i="11"/>
  <c r="R41" i="11" s="1"/>
  <c r="Q73" i="11"/>
  <c r="R73" i="11" s="1"/>
  <c r="Q9" i="11"/>
  <c r="R9" i="11" s="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N450" i="21"/>
  <c r="O450" i="21" s="1"/>
  <c r="O418" i="21"/>
  <c r="I290" i="21"/>
  <c r="N175" i="21"/>
  <c r="O143" i="21"/>
  <c r="N415" i="21"/>
  <c r="O383" i="21"/>
  <c r="I260" i="21"/>
  <c r="I352" i="21"/>
  <c r="N269" i="21"/>
  <c r="O237" i="21"/>
  <c r="N332" i="21"/>
  <c r="O300" i="21"/>
  <c r="N169" i="21"/>
  <c r="O137" i="21"/>
  <c r="I442" i="21"/>
  <c r="N358" i="21"/>
  <c r="O326" i="21"/>
  <c r="I168" i="21"/>
  <c r="N197" i="21"/>
  <c r="O165" i="21"/>
  <c r="O147" i="21"/>
  <c r="N179" i="21"/>
  <c r="I9" i="2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O137" i="18"/>
  <c r="N169" i="18"/>
  <c r="N323" i="18"/>
  <c r="O291" i="18"/>
  <c r="I259" i="18"/>
  <c r="I411" i="18"/>
  <c r="N173" i="18"/>
  <c r="O141" i="18"/>
  <c r="N166" i="18"/>
  <c r="O134" i="18"/>
  <c r="O414" i="18"/>
  <c r="N446" i="18"/>
  <c r="O446" i="18" s="1"/>
  <c r="O351" i="18"/>
  <c r="N383" i="18"/>
  <c r="I141" i="18"/>
  <c r="I381" i="18"/>
  <c r="N175" i="18"/>
  <c r="O143" i="18"/>
  <c r="I197" i="18"/>
  <c r="N199" i="18"/>
  <c r="O167" i="18"/>
  <c r="N456" i="18"/>
  <c r="O456" i="18" s="1"/>
  <c r="O424" i="18"/>
  <c r="N322" i="18"/>
  <c r="O290" i="18"/>
  <c r="I11" i="18"/>
  <c r="N448" i="18"/>
  <c r="O448" i="18" s="1"/>
  <c r="O416" i="18"/>
  <c r="O171" i="18"/>
  <c r="N203" i="18"/>
  <c r="I44" i="18"/>
  <c r="N212" i="15"/>
  <c r="O212" i="15" s="1"/>
  <c r="O180" i="15"/>
  <c r="N390" i="15"/>
  <c r="O358" i="15"/>
  <c r="O209" i="15"/>
  <c r="N241" i="15"/>
  <c r="N236" i="15"/>
  <c r="O204" i="15"/>
  <c r="I228" i="15"/>
  <c r="I290" i="15"/>
  <c r="I43" i="15"/>
  <c r="N269" i="15"/>
  <c r="O237" i="15"/>
  <c r="I198" i="15"/>
  <c r="N261" i="15"/>
  <c r="O229" i="15"/>
  <c r="I10" i="15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I411" i="11"/>
  <c r="I381" i="11"/>
  <c r="I259" i="11"/>
  <c r="I291" i="11"/>
  <c r="I230" i="11"/>
  <c r="I168" i="11"/>
  <c r="I11" i="11"/>
  <c r="I74" i="11"/>
  <c r="I106" i="11"/>
  <c r="I43" i="1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I384" i="21"/>
  <c r="I442" i="15"/>
  <c r="I291" i="18"/>
  <c r="I260" i="15"/>
  <c r="I76" i="18"/>
  <c r="I168" i="15"/>
  <c r="I231" i="18"/>
  <c r="I321" i="15"/>
  <c r="N293" i="18"/>
  <c r="O293" i="18" s="1"/>
  <c r="I381" i="15"/>
  <c r="I443" i="18"/>
  <c r="I141" i="15"/>
  <c r="I109" i="21"/>
  <c r="I198" i="21"/>
  <c r="I351" i="15"/>
  <c r="I75" i="21"/>
  <c r="I230" i="21"/>
  <c r="I411" i="15"/>
  <c r="I169" i="18"/>
  <c r="I321" i="21"/>
  <c r="I139" i="11"/>
  <c r="I198" i="11"/>
  <c r="I108" i="18"/>
  <c r="I73" i="5"/>
  <c r="I351" i="11"/>
  <c r="I411" i="21"/>
  <c r="I321" i="11"/>
  <c r="I140" i="21"/>
  <c r="AI69" i="5"/>
  <c r="AK69" i="5" s="1"/>
  <c r="Q290" i="21"/>
  <c r="R290" i="21" s="1"/>
  <c r="Q42" i="21"/>
  <c r="R42" i="21" s="1"/>
  <c r="Q380" i="21"/>
  <c r="R380" i="21" s="1"/>
  <c r="Q137" i="21"/>
  <c r="R137" i="21" s="1"/>
  <c r="Q228" i="21"/>
  <c r="R228" i="21" s="1"/>
  <c r="Q320" i="21"/>
  <c r="R320" i="21" s="1"/>
  <c r="Q74" i="21"/>
  <c r="R74" i="21" s="1"/>
  <c r="Q410" i="21"/>
  <c r="R410" i="21" s="1"/>
  <c r="Q167" i="21"/>
  <c r="R167" i="21" s="1"/>
  <c r="Q10" i="21"/>
  <c r="R10" i="21" s="1"/>
  <c r="Q259" i="21"/>
  <c r="R259" i="21" s="1"/>
  <c r="Q350" i="21"/>
  <c r="R350" i="21" s="1"/>
  <c r="Q106" i="21"/>
  <c r="R106" i="21" s="1"/>
  <c r="Q441" i="21"/>
  <c r="R441" i="21" s="1"/>
  <c r="Q197" i="21"/>
  <c r="R197" i="21" s="1"/>
  <c r="Q290" i="18"/>
  <c r="R290" i="18" s="1"/>
  <c r="Q42" i="18"/>
  <c r="R42" i="18" s="1"/>
  <c r="Q380" i="18"/>
  <c r="R380" i="18" s="1"/>
  <c r="Q137" i="18"/>
  <c r="R137" i="18" s="1"/>
  <c r="Q228" i="18"/>
  <c r="R228" i="18" s="1"/>
  <c r="Q320" i="18"/>
  <c r="R320" i="18" s="1"/>
  <c r="Q74" i="18"/>
  <c r="R74" i="18" s="1"/>
  <c r="Q410" i="18"/>
  <c r="R410" i="18" s="1"/>
  <c r="Q167" i="18"/>
  <c r="R167" i="18" s="1"/>
  <c r="Q10" i="18"/>
  <c r="R10" i="18" s="1"/>
  <c r="Q259" i="18"/>
  <c r="R259" i="18" s="1"/>
  <c r="Q350" i="18"/>
  <c r="R350" i="18" s="1"/>
  <c r="Q106" i="18"/>
  <c r="R106" i="18" s="1"/>
  <c r="Q441" i="18"/>
  <c r="R441" i="18" s="1"/>
  <c r="Q197" i="18"/>
  <c r="R197" i="18" s="1"/>
  <c r="Q11" i="5"/>
  <c r="R11" i="5" s="1"/>
  <c r="Q43" i="5"/>
  <c r="R43" i="5" s="1"/>
  <c r="Q75" i="5"/>
  <c r="R75" i="5" s="1"/>
  <c r="Q107" i="5"/>
  <c r="R107" i="5" s="1"/>
  <c r="Q290" i="11"/>
  <c r="R290" i="11" s="1"/>
  <c r="Q380" i="11"/>
  <c r="R380" i="11" s="1"/>
  <c r="Q137" i="11"/>
  <c r="R137" i="11" s="1"/>
  <c r="Q228" i="11"/>
  <c r="R228" i="11" s="1"/>
  <c r="Q320" i="11"/>
  <c r="R320" i="11" s="1"/>
  <c r="Q410" i="11"/>
  <c r="R410" i="11" s="1"/>
  <c r="Q167" i="11"/>
  <c r="R167" i="11" s="1"/>
  <c r="Q259" i="11"/>
  <c r="R259" i="11" s="1"/>
  <c r="Q350" i="11"/>
  <c r="R350" i="11" s="1"/>
  <c r="Q441" i="11"/>
  <c r="R441" i="11" s="1"/>
  <c r="Q197" i="11"/>
  <c r="R197" i="11" s="1"/>
  <c r="Q290" i="15"/>
  <c r="R290" i="15" s="1"/>
  <c r="Q42" i="15"/>
  <c r="R42" i="15" s="1"/>
  <c r="Q380" i="15"/>
  <c r="R380" i="15" s="1"/>
  <c r="Q137" i="15"/>
  <c r="R137" i="15" s="1"/>
  <c r="Q228" i="15"/>
  <c r="R228" i="15" s="1"/>
  <c r="Q320" i="15"/>
  <c r="R320" i="15" s="1"/>
  <c r="Q74" i="15"/>
  <c r="R74" i="15" s="1"/>
  <c r="Q410" i="15"/>
  <c r="R410" i="15" s="1"/>
  <c r="Q167" i="15"/>
  <c r="R167" i="15" s="1"/>
  <c r="Q10" i="15"/>
  <c r="R10" i="15" s="1"/>
  <c r="Q259" i="15"/>
  <c r="R259" i="15" s="1"/>
  <c r="Q350" i="15"/>
  <c r="R350" i="15" s="1"/>
  <c r="Q106" i="15"/>
  <c r="R106" i="15" s="1"/>
  <c r="Q441" i="15"/>
  <c r="R441" i="15" s="1"/>
  <c r="Q197" i="15"/>
  <c r="R197" i="15" s="1"/>
  <c r="Q42" i="11"/>
  <c r="R42" i="11" s="1"/>
  <c r="Q74" i="11"/>
  <c r="R74" i="11" s="1"/>
  <c r="Q10" i="11"/>
  <c r="R10" i="11" s="1"/>
  <c r="Q106" i="11"/>
  <c r="R106" i="11" s="1"/>
  <c r="O266" i="21"/>
  <c r="N298" i="21"/>
  <c r="O169" i="21"/>
  <c r="N201" i="21"/>
  <c r="I261" i="21"/>
  <c r="I291" i="2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O200" i="21"/>
  <c r="N232" i="21"/>
  <c r="N390" i="21"/>
  <c r="O358" i="21"/>
  <c r="I10" i="21"/>
  <c r="I169" i="2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N448" i="21"/>
  <c r="O448" i="21" s="1"/>
  <c r="O416" i="21"/>
  <c r="I353" i="21"/>
  <c r="N331" i="21"/>
  <c r="O299" i="21"/>
  <c r="I412" i="18"/>
  <c r="I382" i="18"/>
  <c r="I142" i="18"/>
  <c r="I12" i="18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I45" i="18"/>
  <c r="N354" i="18"/>
  <c r="O322" i="18"/>
  <c r="N235" i="18"/>
  <c r="O203" i="18"/>
  <c r="N231" i="18"/>
  <c r="O199" i="18"/>
  <c r="N207" i="18"/>
  <c r="O175" i="18"/>
  <c r="N205" i="18"/>
  <c r="O173" i="18"/>
  <c r="I260" i="18"/>
  <c r="N201" i="18"/>
  <c r="O169" i="18"/>
  <c r="I321" i="18"/>
  <c r="N202" i="18"/>
  <c r="O170" i="18"/>
  <c r="N242" i="15"/>
  <c r="O210" i="15"/>
  <c r="I11" i="15"/>
  <c r="N324" i="15"/>
  <c r="O292" i="15"/>
  <c r="N201" i="15"/>
  <c r="O169" i="15"/>
  <c r="I199" i="15"/>
  <c r="N450" i="15"/>
  <c r="O450" i="15" s="1"/>
  <c r="O418" i="15"/>
  <c r="N234" i="15"/>
  <c r="O202" i="15"/>
  <c r="I107" i="15"/>
  <c r="I229" i="15"/>
  <c r="I76" i="15"/>
  <c r="N301" i="15"/>
  <c r="O269" i="15"/>
  <c r="N268" i="15"/>
  <c r="O236" i="15"/>
  <c r="N296" i="15"/>
  <c r="O264" i="15"/>
  <c r="N206" i="15"/>
  <c r="O174" i="15"/>
  <c r="N207" i="15"/>
  <c r="O175" i="15"/>
  <c r="I44" i="15"/>
  <c r="N273" i="15"/>
  <c r="O241" i="15"/>
  <c r="N422" i="15"/>
  <c r="O390" i="15"/>
  <c r="N387" i="15"/>
  <c r="O355" i="15"/>
  <c r="I291" i="15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I412" i="11"/>
  <c r="I382" i="11"/>
  <c r="I260" i="11"/>
  <c r="I292" i="11"/>
  <c r="I231" i="11"/>
  <c r="I169" i="11"/>
  <c r="I12" i="11"/>
  <c r="I107" i="11"/>
  <c r="I75" i="11"/>
  <c r="I44" i="11"/>
  <c r="O76" i="5"/>
  <c r="AH37" i="5"/>
  <c r="AK37" i="5" s="1"/>
  <c r="O11" i="5"/>
  <c r="O46" i="5"/>
  <c r="I352" i="18" l="1"/>
  <c r="I385" i="21"/>
  <c r="I443" i="15"/>
  <c r="I292" i="18"/>
  <c r="I261" i="15"/>
  <c r="I232" i="18"/>
  <c r="I77" i="18"/>
  <c r="I169" i="15"/>
  <c r="N325" i="18"/>
  <c r="O325" i="18" s="1"/>
  <c r="I322" i="15"/>
  <c r="I444" i="18"/>
  <c r="I382" i="15"/>
  <c r="I142" i="15"/>
  <c r="I199" i="21"/>
  <c r="I110" i="21"/>
  <c r="I352" i="15"/>
  <c r="I76" i="21"/>
  <c r="I412" i="15"/>
  <c r="I170" i="18"/>
  <c r="I231" i="21"/>
  <c r="I322" i="21"/>
  <c r="I140" i="11"/>
  <c r="I199" i="11"/>
  <c r="I412" i="21"/>
  <c r="I74" i="5"/>
  <c r="I352" i="11"/>
  <c r="I109" i="18"/>
  <c r="I322" i="11"/>
  <c r="I141" i="21"/>
  <c r="Q381" i="21"/>
  <c r="R381" i="21" s="1"/>
  <c r="Q138" i="21"/>
  <c r="R138" i="21" s="1"/>
  <c r="Q229" i="21"/>
  <c r="R229" i="21" s="1"/>
  <c r="Q321" i="21"/>
  <c r="R321" i="21" s="1"/>
  <c r="Q75" i="21"/>
  <c r="R75" i="21" s="1"/>
  <c r="Q411" i="21"/>
  <c r="R411" i="21" s="1"/>
  <c r="Q168" i="21"/>
  <c r="R168" i="21" s="1"/>
  <c r="Q11" i="21"/>
  <c r="R11" i="21" s="1"/>
  <c r="Q260" i="21"/>
  <c r="R260" i="21" s="1"/>
  <c r="Q351" i="21"/>
  <c r="R351" i="21" s="1"/>
  <c r="Q107" i="21"/>
  <c r="R107" i="21" s="1"/>
  <c r="Q442" i="21"/>
  <c r="R442" i="21" s="1"/>
  <c r="Q198" i="21"/>
  <c r="R198" i="21" s="1"/>
  <c r="Q291" i="21"/>
  <c r="R291" i="21" s="1"/>
  <c r="Q43" i="21"/>
  <c r="R43" i="21" s="1"/>
  <c r="Q381" i="18"/>
  <c r="R381" i="18" s="1"/>
  <c r="Q138" i="18"/>
  <c r="R138" i="18" s="1"/>
  <c r="Q229" i="18"/>
  <c r="R229" i="18" s="1"/>
  <c r="Q321" i="18"/>
  <c r="R321" i="18" s="1"/>
  <c r="Q75" i="18"/>
  <c r="R75" i="18" s="1"/>
  <c r="Q411" i="18"/>
  <c r="R411" i="18" s="1"/>
  <c r="Q168" i="18"/>
  <c r="R168" i="18" s="1"/>
  <c r="Q11" i="18"/>
  <c r="R11" i="18" s="1"/>
  <c r="Q260" i="18"/>
  <c r="R260" i="18" s="1"/>
  <c r="Q351" i="18"/>
  <c r="R351" i="18" s="1"/>
  <c r="Q107" i="18"/>
  <c r="R107" i="18" s="1"/>
  <c r="Q442" i="18"/>
  <c r="R442" i="18" s="1"/>
  <c r="Q198" i="18"/>
  <c r="R198" i="18" s="1"/>
  <c r="Q291" i="18"/>
  <c r="R291" i="18" s="1"/>
  <c r="Q43" i="18"/>
  <c r="R43" i="18" s="1"/>
  <c r="Q12" i="5"/>
  <c r="R12" i="5" s="1"/>
  <c r="Q44" i="5"/>
  <c r="R44" i="5" s="1"/>
  <c r="Q76" i="5"/>
  <c r="R76" i="5" s="1"/>
  <c r="Q108" i="5"/>
  <c r="R108" i="5" s="1"/>
  <c r="Q442" i="11"/>
  <c r="R442" i="11" s="1"/>
  <c r="Q198" i="11"/>
  <c r="R198" i="11" s="1"/>
  <c r="Q291" i="11"/>
  <c r="R291" i="11" s="1"/>
  <c r="Q381" i="11"/>
  <c r="R381" i="11" s="1"/>
  <c r="Q138" i="11"/>
  <c r="R138" i="11" s="1"/>
  <c r="Q229" i="11"/>
  <c r="R229" i="11" s="1"/>
  <c r="Q321" i="11"/>
  <c r="R321" i="11" s="1"/>
  <c r="Q411" i="11"/>
  <c r="R411" i="11" s="1"/>
  <c r="Q168" i="11"/>
  <c r="R168" i="11" s="1"/>
  <c r="Q260" i="11"/>
  <c r="R260" i="11" s="1"/>
  <c r="Q351" i="11"/>
  <c r="R351" i="11" s="1"/>
  <c r="Q381" i="15"/>
  <c r="R381" i="15" s="1"/>
  <c r="Q138" i="15"/>
  <c r="R138" i="15" s="1"/>
  <c r="Q229" i="15"/>
  <c r="R229" i="15" s="1"/>
  <c r="Q321" i="15"/>
  <c r="R321" i="15" s="1"/>
  <c r="Q75" i="15"/>
  <c r="R75" i="15" s="1"/>
  <c r="Q411" i="15"/>
  <c r="R411" i="15" s="1"/>
  <c r="Q168" i="15"/>
  <c r="R168" i="15" s="1"/>
  <c r="Q11" i="15"/>
  <c r="R11" i="15" s="1"/>
  <c r="Q260" i="15"/>
  <c r="R260" i="15" s="1"/>
  <c r="Q351" i="15"/>
  <c r="R351" i="15" s="1"/>
  <c r="Q107" i="15"/>
  <c r="R107" i="15" s="1"/>
  <c r="Q442" i="15"/>
  <c r="R442" i="15" s="1"/>
  <c r="Q198" i="15"/>
  <c r="R198" i="15" s="1"/>
  <c r="Q291" i="15"/>
  <c r="R291" i="15" s="1"/>
  <c r="Q43" i="15"/>
  <c r="R43" i="15" s="1"/>
  <c r="Q43" i="11"/>
  <c r="R43" i="11" s="1"/>
  <c r="Q75" i="11"/>
  <c r="R75" i="11" s="1"/>
  <c r="Q11" i="11"/>
  <c r="R11" i="11" s="1"/>
  <c r="Q107" i="11"/>
  <c r="R107" i="11" s="1"/>
  <c r="I444" i="2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O420" i="21"/>
  <c r="N452" i="21"/>
  <c r="O452" i="21" s="1"/>
  <c r="I262" i="21"/>
  <c r="N330" i="21"/>
  <c r="O298" i="21"/>
  <c r="N261" i="21"/>
  <c r="O229" i="21"/>
  <c r="I354" i="21"/>
  <c r="I170" i="21"/>
  <c r="N305" i="21"/>
  <c r="O305" i="21" s="1"/>
  <c r="O273" i="21"/>
  <c r="I11" i="21"/>
  <c r="N233" i="21"/>
  <c r="O201" i="21"/>
  <c r="N239" i="21"/>
  <c r="O207" i="21"/>
  <c r="I45" i="21"/>
  <c r="N422" i="21"/>
  <c r="O390" i="21"/>
  <c r="N264" i="21"/>
  <c r="O232" i="21"/>
  <c r="N243" i="18"/>
  <c r="O243" i="18" s="1"/>
  <c r="O211" i="18"/>
  <c r="N240" i="18"/>
  <c r="O208" i="18"/>
  <c r="I383" i="18"/>
  <c r="I322" i="18"/>
  <c r="N239" i="18"/>
  <c r="O207" i="18"/>
  <c r="N267" i="18"/>
  <c r="O235" i="18"/>
  <c r="I199" i="18"/>
  <c r="O355" i="18"/>
  <c r="N387" i="18"/>
  <c r="N447" i="18"/>
  <c r="O447" i="18" s="1"/>
  <c r="O415" i="18"/>
  <c r="N233" i="18"/>
  <c r="O201" i="18"/>
  <c r="I261" i="18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I13" i="18"/>
  <c r="I143" i="18"/>
  <c r="I413" i="18"/>
  <c r="N391" i="15"/>
  <c r="O359" i="15"/>
  <c r="N325" i="15"/>
  <c r="O293" i="15"/>
  <c r="I292" i="15"/>
  <c r="N419" i="15"/>
  <c r="O387" i="15"/>
  <c r="N328" i="15"/>
  <c r="O296" i="15"/>
  <c r="I77" i="15"/>
  <c r="I230" i="15"/>
  <c r="N266" i="15"/>
  <c r="O234" i="15"/>
  <c r="N454" i="15"/>
  <c r="O454" i="15" s="1"/>
  <c r="O422" i="15"/>
  <c r="N238" i="15"/>
  <c r="O206" i="15"/>
  <c r="I12" i="15"/>
  <c r="N305" i="15"/>
  <c r="O305" i="15" s="1"/>
  <c r="O273" i="15"/>
  <c r="N239" i="15"/>
  <c r="O207" i="15"/>
  <c r="I108" i="15"/>
  <c r="N356" i="15"/>
  <c r="O324" i="15"/>
  <c r="N300" i="15"/>
  <c r="O268" i="15"/>
  <c r="N274" i="15"/>
  <c r="O274" i="15" s="1"/>
  <c r="O242" i="15"/>
  <c r="I45" i="15"/>
  <c r="N333" i="15"/>
  <c r="O301" i="15"/>
  <c r="I200" i="15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I413" i="11"/>
  <c r="I383" i="11"/>
  <c r="I261" i="11"/>
  <c r="I293" i="11"/>
  <c r="I232" i="11"/>
  <c r="I170" i="11"/>
  <c r="I76" i="11"/>
  <c r="I45" i="11"/>
  <c r="I108" i="11"/>
  <c r="I13" i="11"/>
  <c r="O77" i="5"/>
  <c r="O12" i="5"/>
  <c r="O47" i="5"/>
  <c r="I386" i="21" l="1"/>
  <c r="I444" i="15"/>
  <c r="I353" i="18"/>
  <c r="I262" i="15"/>
  <c r="I293" i="18"/>
  <c r="I233" i="18"/>
  <c r="I78" i="18"/>
  <c r="I170" i="15"/>
  <c r="N357" i="18"/>
  <c r="O357" i="18" s="1"/>
  <c r="I323" i="15"/>
  <c r="I383" i="15"/>
  <c r="I445" i="18"/>
  <c r="I111" i="21"/>
  <c r="I143" i="15"/>
  <c r="I200" i="21"/>
  <c r="I77" i="21"/>
  <c r="I353" i="15"/>
  <c r="I413" i="15"/>
  <c r="I171" i="18"/>
  <c r="I141" i="11"/>
  <c r="I232" i="21"/>
  <c r="I323" i="21"/>
  <c r="I200" i="11"/>
  <c r="I110" i="18"/>
  <c r="I353" i="11"/>
  <c r="I323" i="11"/>
  <c r="I75" i="5"/>
  <c r="I142" i="21"/>
  <c r="I413" i="21"/>
  <c r="Q230" i="21"/>
  <c r="R230" i="21" s="1"/>
  <c r="Q322" i="21"/>
  <c r="R322" i="21" s="1"/>
  <c r="Q76" i="21"/>
  <c r="R76" i="21" s="1"/>
  <c r="Q412" i="21"/>
  <c r="R412" i="21" s="1"/>
  <c r="Q169" i="21"/>
  <c r="R169" i="21" s="1"/>
  <c r="Q12" i="21"/>
  <c r="R12" i="21" s="1"/>
  <c r="Q261" i="21"/>
  <c r="R261" i="21" s="1"/>
  <c r="Q352" i="21"/>
  <c r="R352" i="21" s="1"/>
  <c r="Q108" i="21"/>
  <c r="R108" i="21" s="1"/>
  <c r="Q443" i="21"/>
  <c r="R443" i="21" s="1"/>
  <c r="Q199" i="21"/>
  <c r="R199" i="21" s="1"/>
  <c r="Q292" i="21"/>
  <c r="R292" i="21" s="1"/>
  <c r="Q44" i="21"/>
  <c r="R44" i="21" s="1"/>
  <c r="Q382" i="21"/>
  <c r="R382" i="21" s="1"/>
  <c r="Q139" i="21"/>
  <c r="R139" i="21" s="1"/>
  <c r="Q230" i="18"/>
  <c r="R230" i="18" s="1"/>
  <c r="Q322" i="18"/>
  <c r="R322" i="18" s="1"/>
  <c r="Q76" i="18"/>
  <c r="R76" i="18" s="1"/>
  <c r="Q412" i="18"/>
  <c r="R412" i="18" s="1"/>
  <c r="Q169" i="18"/>
  <c r="R169" i="18" s="1"/>
  <c r="Q12" i="18"/>
  <c r="R12" i="18" s="1"/>
  <c r="Q261" i="18"/>
  <c r="R261" i="18" s="1"/>
  <c r="Q352" i="18"/>
  <c r="R352" i="18" s="1"/>
  <c r="Q108" i="18"/>
  <c r="R108" i="18" s="1"/>
  <c r="Q443" i="18"/>
  <c r="R443" i="18" s="1"/>
  <c r="Q199" i="18"/>
  <c r="R199" i="18" s="1"/>
  <c r="Q292" i="18"/>
  <c r="R292" i="18" s="1"/>
  <c r="Q44" i="18"/>
  <c r="R44" i="18" s="1"/>
  <c r="Q382" i="18"/>
  <c r="R382" i="18" s="1"/>
  <c r="Q139" i="18"/>
  <c r="R139" i="18" s="1"/>
  <c r="Q13" i="5"/>
  <c r="R13" i="5" s="1"/>
  <c r="Q45" i="5"/>
  <c r="R45" i="5" s="1"/>
  <c r="Q77" i="5"/>
  <c r="R77" i="5" s="1"/>
  <c r="Q109" i="5"/>
  <c r="R109" i="5" s="1"/>
  <c r="Q352" i="11"/>
  <c r="R352" i="11" s="1"/>
  <c r="Q443" i="11"/>
  <c r="R443" i="11" s="1"/>
  <c r="Q199" i="11"/>
  <c r="R199" i="11" s="1"/>
  <c r="Q292" i="11"/>
  <c r="R292" i="11" s="1"/>
  <c r="Q382" i="11"/>
  <c r="R382" i="11" s="1"/>
  <c r="Q139" i="11"/>
  <c r="R139" i="11" s="1"/>
  <c r="Q230" i="11"/>
  <c r="R230" i="11" s="1"/>
  <c r="Q322" i="11"/>
  <c r="R322" i="11" s="1"/>
  <c r="Q412" i="11"/>
  <c r="R412" i="11" s="1"/>
  <c r="Q169" i="11"/>
  <c r="R169" i="11" s="1"/>
  <c r="Q261" i="11"/>
  <c r="R261" i="11" s="1"/>
  <c r="Q230" i="15"/>
  <c r="R230" i="15" s="1"/>
  <c r="Q322" i="15"/>
  <c r="R322" i="15" s="1"/>
  <c r="Q76" i="15"/>
  <c r="R76" i="15" s="1"/>
  <c r="Q412" i="15"/>
  <c r="R412" i="15" s="1"/>
  <c r="Q169" i="15"/>
  <c r="R169" i="15" s="1"/>
  <c r="Q12" i="15"/>
  <c r="R12" i="15" s="1"/>
  <c r="Q261" i="15"/>
  <c r="R261" i="15" s="1"/>
  <c r="Q352" i="15"/>
  <c r="R352" i="15" s="1"/>
  <c r="Q108" i="15"/>
  <c r="R108" i="15" s="1"/>
  <c r="Q443" i="15"/>
  <c r="R443" i="15" s="1"/>
  <c r="Q199" i="15"/>
  <c r="R199" i="15" s="1"/>
  <c r="Q292" i="15"/>
  <c r="R292" i="15" s="1"/>
  <c r="Q44" i="15"/>
  <c r="R44" i="15" s="1"/>
  <c r="Q382" i="15"/>
  <c r="R382" i="15" s="1"/>
  <c r="Q139" i="15"/>
  <c r="R139" i="15" s="1"/>
  <c r="Q76" i="11"/>
  <c r="R76" i="11" s="1"/>
  <c r="Q12" i="11"/>
  <c r="R12" i="11" s="1"/>
  <c r="Q108" i="11"/>
  <c r="R108" i="11" s="1"/>
  <c r="Q44" i="11"/>
  <c r="R44" i="11" s="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I263" i="21"/>
  <c r="N296" i="21"/>
  <c r="O264" i="21"/>
  <c r="I445" i="21"/>
  <c r="I171" i="21"/>
  <c r="N365" i="21"/>
  <c r="O365" i="21" s="1"/>
  <c r="O333" i="21"/>
  <c r="N265" i="21"/>
  <c r="O233" i="21"/>
  <c r="N327" i="21"/>
  <c r="O295" i="21"/>
  <c r="I46" i="21"/>
  <c r="I12" i="21"/>
  <c r="I293" i="21"/>
  <c r="I144" i="18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N262" i="18"/>
  <c r="O230" i="18"/>
  <c r="I47" i="18"/>
  <c r="I323" i="18"/>
  <c r="I384" i="18"/>
  <c r="N418" i="18"/>
  <c r="O386" i="18"/>
  <c r="I262" i="18"/>
  <c r="I414" i="18"/>
  <c r="I200" i="18"/>
  <c r="I78" i="15"/>
  <c r="N451" i="15"/>
  <c r="O451" i="15" s="1"/>
  <c r="O419" i="15"/>
  <c r="I201" i="15"/>
  <c r="I13" i="15"/>
  <c r="N271" i="15"/>
  <c r="O239" i="15"/>
  <c r="O266" i="15"/>
  <c r="N298" i="15"/>
  <c r="N332" i="15"/>
  <c r="O300" i="15"/>
  <c r="I231" i="15"/>
  <c r="N265" i="15"/>
  <c r="O233" i="15"/>
  <c r="N357" i="15"/>
  <c r="O325" i="15"/>
  <c r="I46" i="15"/>
  <c r="N360" i="15"/>
  <c r="O328" i="15"/>
  <c r="I293" i="15"/>
  <c r="I109" i="15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I414" i="11"/>
  <c r="I384" i="11"/>
  <c r="I262" i="11"/>
  <c r="I294" i="11"/>
  <c r="I233" i="11"/>
  <c r="I171" i="11"/>
  <c r="I46" i="11"/>
  <c r="I14" i="11"/>
  <c r="I77" i="11"/>
  <c r="I109" i="11"/>
  <c r="O78" i="5"/>
  <c r="O13" i="5"/>
  <c r="O48" i="5"/>
  <c r="I445" i="15" l="1"/>
  <c r="I387" i="21"/>
  <c r="I354" i="18"/>
  <c r="I263" i="15"/>
  <c r="I294" i="18"/>
  <c r="I234" i="18"/>
  <c r="N389" i="18"/>
  <c r="O389" i="18" s="1"/>
  <c r="I79" i="18"/>
  <c r="I171" i="15"/>
  <c r="I112" i="21"/>
  <c r="I324" i="15"/>
  <c r="I384" i="15"/>
  <c r="I446" i="18"/>
  <c r="I144" i="15"/>
  <c r="I414" i="15"/>
  <c r="I201" i="21"/>
  <c r="I78" i="21"/>
  <c r="I354" i="15"/>
  <c r="I142" i="11"/>
  <c r="I172" i="18"/>
  <c r="I324" i="21"/>
  <c r="I233" i="21"/>
  <c r="I201" i="11"/>
  <c r="I324" i="11"/>
  <c r="I143" i="21"/>
  <c r="I76" i="5"/>
  <c r="I414" i="21"/>
  <c r="I354" i="11"/>
  <c r="I111" i="18"/>
  <c r="Q323" i="21"/>
  <c r="R323" i="21" s="1"/>
  <c r="Q77" i="21"/>
  <c r="R77" i="21" s="1"/>
  <c r="Q413" i="21"/>
  <c r="R413" i="21" s="1"/>
  <c r="Q170" i="21"/>
  <c r="R170" i="21" s="1"/>
  <c r="Q13" i="21"/>
  <c r="R13" i="21" s="1"/>
  <c r="Q262" i="21"/>
  <c r="R262" i="21" s="1"/>
  <c r="Q353" i="21"/>
  <c r="R353" i="21" s="1"/>
  <c r="Q109" i="21"/>
  <c r="R109" i="21" s="1"/>
  <c r="Q444" i="21"/>
  <c r="R444" i="21" s="1"/>
  <c r="Q200" i="21"/>
  <c r="R200" i="21" s="1"/>
  <c r="Q293" i="21"/>
  <c r="R293" i="21" s="1"/>
  <c r="Q45" i="21"/>
  <c r="R45" i="21" s="1"/>
  <c r="Q383" i="21"/>
  <c r="R383" i="21" s="1"/>
  <c r="Q140" i="21"/>
  <c r="R140" i="21" s="1"/>
  <c r="Q231" i="21"/>
  <c r="R231" i="21" s="1"/>
  <c r="Q323" i="18"/>
  <c r="R323" i="18" s="1"/>
  <c r="Q77" i="18"/>
  <c r="R77" i="18" s="1"/>
  <c r="Q413" i="18"/>
  <c r="R413" i="18" s="1"/>
  <c r="Q170" i="18"/>
  <c r="R170" i="18" s="1"/>
  <c r="Q13" i="18"/>
  <c r="R13" i="18" s="1"/>
  <c r="Q262" i="18"/>
  <c r="R262" i="18" s="1"/>
  <c r="Q353" i="18"/>
  <c r="R353" i="18" s="1"/>
  <c r="Q109" i="18"/>
  <c r="R109" i="18" s="1"/>
  <c r="Q444" i="18"/>
  <c r="R444" i="18" s="1"/>
  <c r="Q200" i="18"/>
  <c r="R200" i="18" s="1"/>
  <c r="Q293" i="18"/>
  <c r="R293" i="18" s="1"/>
  <c r="Q45" i="18"/>
  <c r="R45" i="18" s="1"/>
  <c r="Q383" i="18"/>
  <c r="R383" i="18" s="1"/>
  <c r="Q140" i="18"/>
  <c r="R140" i="18" s="1"/>
  <c r="Q231" i="18"/>
  <c r="R231" i="18" s="1"/>
  <c r="Q14" i="5"/>
  <c r="R14" i="5" s="1"/>
  <c r="Q110" i="5"/>
  <c r="R110" i="5" s="1"/>
  <c r="Q46" i="5"/>
  <c r="R46" i="5" s="1"/>
  <c r="Q78" i="5"/>
  <c r="R78" i="5" s="1"/>
  <c r="Q262" i="11"/>
  <c r="R262" i="11" s="1"/>
  <c r="Q353" i="11"/>
  <c r="R353" i="11" s="1"/>
  <c r="Q444" i="11"/>
  <c r="R444" i="11" s="1"/>
  <c r="Q200" i="11"/>
  <c r="R200" i="11" s="1"/>
  <c r="Q293" i="11"/>
  <c r="R293" i="11" s="1"/>
  <c r="Q383" i="11"/>
  <c r="R383" i="11" s="1"/>
  <c r="Q140" i="11"/>
  <c r="R140" i="11" s="1"/>
  <c r="Q231" i="11"/>
  <c r="R231" i="11" s="1"/>
  <c r="Q323" i="11"/>
  <c r="R323" i="11" s="1"/>
  <c r="Q413" i="11"/>
  <c r="R413" i="11" s="1"/>
  <c r="Q170" i="11"/>
  <c r="R170" i="11" s="1"/>
  <c r="Q323" i="15"/>
  <c r="R323" i="15" s="1"/>
  <c r="Q77" i="15"/>
  <c r="R77" i="15" s="1"/>
  <c r="Q413" i="15"/>
  <c r="R413" i="15" s="1"/>
  <c r="Q170" i="15"/>
  <c r="R170" i="15" s="1"/>
  <c r="Q13" i="15"/>
  <c r="R13" i="15" s="1"/>
  <c r="Q262" i="15"/>
  <c r="R262" i="15" s="1"/>
  <c r="Q353" i="15"/>
  <c r="R353" i="15" s="1"/>
  <c r="Q109" i="15"/>
  <c r="R109" i="15" s="1"/>
  <c r="Q444" i="15"/>
  <c r="R444" i="15" s="1"/>
  <c r="Q200" i="15"/>
  <c r="R200" i="15" s="1"/>
  <c r="Q293" i="15"/>
  <c r="R293" i="15" s="1"/>
  <c r="Q45" i="15"/>
  <c r="R45" i="15" s="1"/>
  <c r="Q383" i="15"/>
  <c r="R383" i="15" s="1"/>
  <c r="Q140" i="15"/>
  <c r="R140" i="15" s="1"/>
  <c r="Q231" i="15"/>
  <c r="R231" i="15" s="1"/>
  <c r="Q77" i="11"/>
  <c r="R77" i="11" s="1"/>
  <c r="Q13" i="11"/>
  <c r="R13" i="11" s="1"/>
  <c r="Q109" i="11"/>
  <c r="R109" i="11" s="1"/>
  <c r="Q45" i="11"/>
  <c r="R45" i="11" s="1"/>
  <c r="I356" i="21"/>
  <c r="I13" i="21"/>
  <c r="N359" i="21"/>
  <c r="O327" i="21"/>
  <c r="I172" i="21"/>
  <c r="I294" i="21"/>
  <c r="N297" i="21"/>
  <c r="O265" i="21"/>
  <c r="N394" i="21"/>
  <c r="O394" i="21" s="1"/>
  <c r="O362" i="21"/>
  <c r="N325" i="21"/>
  <c r="O293" i="21"/>
  <c r="I47" i="21"/>
  <c r="N302" i="21"/>
  <c r="O270" i="21"/>
  <c r="N328" i="21"/>
  <c r="O296" i="21"/>
  <c r="I264" i="21"/>
  <c r="N303" i="21"/>
  <c r="O271" i="21"/>
  <c r="I446" i="21"/>
  <c r="I263" i="18"/>
  <c r="I324" i="18"/>
  <c r="I15" i="18"/>
  <c r="O266" i="18"/>
  <c r="N298" i="18"/>
  <c r="N304" i="18"/>
  <c r="O304" i="18" s="1"/>
  <c r="O272" i="18"/>
  <c r="I48" i="18"/>
  <c r="N327" i="18"/>
  <c r="O295" i="18"/>
  <c r="N297" i="18"/>
  <c r="O265" i="18"/>
  <c r="N303" i="18"/>
  <c r="O271" i="18"/>
  <c r="I145" i="18"/>
  <c r="N294" i="18"/>
  <c r="O262" i="18"/>
  <c r="N451" i="18"/>
  <c r="O451" i="18" s="1"/>
  <c r="O419" i="18"/>
  <c r="I201" i="18"/>
  <c r="O269" i="18"/>
  <c r="N301" i="18"/>
  <c r="I415" i="18"/>
  <c r="I385" i="18"/>
  <c r="N450" i="18"/>
  <c r="O450" i="18" s="1"/>
  <c r="O418" i="18"/>
  <c r="N331" i="18"/>
  <c r="O299" i="18"/>
  <c r="I232" i="15"/>
  <c r="N330" i="15"/>
  <c r="O298" i="15"/>
  <c r="O271" i="15"/>
  <c r="N303" i="15"/>
  <c r="I110" i="15"/>
  <c r="I47" i="15"/>
  <c r="I14" i="15"/>
  <c r="O357" i="15"/>
  <c r="N389" i="15"/>
  <c r="N455" i="15"/>
  <c r="O455" i="15" s="1"/>
  <c r="O423" i="15"/>
  <c r="I294" i="15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I202" i="15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I415" i="11"/>
  <c r="I385" i="11"/>
  <c r="I263" i="11"/>
  <c r="I295" i="11"/>
  <c r="I234" i="11"/>
  <c r="I172" i="11"/>
  <c r="I110" i="11"/>
  <c r="I47" i="11"/>
  <c r="I15" i="11"/>
  <c r="I78" i="11"/>
  <c r="O79" i="5"/>
  <c r="O14" i="5"/>
  <c r="O49" i="5"/>
  <c r="I446" i="15" l="1"/>
  <c r="I355" i="18"/>
  <c r="I388" i="21"/>
  <c r="I264" i="15"/>
  <c r="I295" i="18"/>
  <c r="N421" i="18"/>
  <c r="O421" i="18" s="1"/>
  <c r="I235" i="18"/>
  <c r="I172" i="15"/>
  <c r="I80" i="18"/>
  <c r="I325" i="15"/>
  <c r="I113" i="21"/>
  <c r="I447" i="18"/>
  <c r="I385" i="15"/>
  <c r="I145" i="15"/>
  <c r="I415" i="15"/>
  <c r="I143" i="11"/>
  <c r="I355" i="15"/>
  <c r="I79" i="21"/>
  <c r="I202" i="21"/>
  <c r="I173" i="18"/>
  <c r="I234" i="21"/>
  <c r="I325" i="21"/>
  <c r="I202" i="11"/>
  <c r="I325" i="11"/>
  <c r="I144" i="21"/>
  <c r="I112" i="18"/>
  <c r="I415" i="21"/>
  <c r="I355" i="11"/>
  <c r="I77" i="5"/>
  <c r="Q414" i="21"/>
  <c r="R414" i="21" s="1"/>
  <c r="Q171" i="21"/>
  <c r="R171" i="21" s="1"/>
  <c r="Q14" i="21"/>
  <c r="R14" i="21" s="1"/>
  <c r="Q263" i="21"/>
  <c r="R263" i="21" s="1"/>
  <c r="Q354" i="21"/>
  <c r="R354" i="21" s="1"/>
  <c r="Q110" i="21"/>
  <c r="R110" i="21" s="1"/>
  <c r="Q445" i="21"/>
  <c r="R445" i="21" s="1"/>
  <c r="Q201" i="21"/>
  <c r="R201" i="21" s="1"/>
  <c r="Q294" i="21"/>
  <c r="R294" i="21" s="1"/>
  <c r="Q46" i="21"/>
  <c r="R46" i="21" s="1"/>
  <c r="Q384" i="21"/>
  <c r="R384" i="21" s="1"/>
  <c r="Q141" i="21"/>
  <c r="R141" i="21" s="1"/>
  <c r="Q232" i="21"/>
  <c r="R232" i="21" s="1"/>
  <c r="Q324" i="21"/>
  <c r="R324" i="21" s="1"/>
  <c r="Q78" i="21"/>
  <c r="R78" i="21" s="1"/>
  <c r="Q414" i="18"/>
  <c r="R414" i="18" s="1"/>
  <c r="Q171" i="18"/>
  <c r="R171" i="18" s="1"/>
  <c r="Q14" i="18"/>
  <c r="R14" i="18" s="1"/>
  <c r="Q263" i="18"/>
  <c r="R263" i="18" s="1"/>
  <c r="Q354" i="18"/>
  <c r="R354" i="18" s="1"/>
  <c r="Q110" i="18"/>
  <c r="R110" i="18" s="1"/>
  <c r="Q445" i="18"/>
  <c r="R445" i="18" s="1"/>
  <c r="Q201" i="18"/>
  <c r="R201" i="18" s="1"/>
  <c r="Q294" i="18"/>
  <c r="R294" i="18" s="1"/>
  <c r="Q46" i="18"/>
  <c r="R46" i="18" s="1"/>
  <c r="Q384" i="18"/>
  <c r="R384" i="18" s="1"/>
  <c r="Q141" i="18"/>
  <c r="R141" i="18" s="1"/>
  <c r="Q232" i="18"/>
  <c r="R232" i="18" s="1"/>
  <c r="Q324" i="18"/>
  <c r="R324" i="18" s="1"/>
  <c r="Q78" i="18"/>
  <c r="R78" i="18" s="1"/>
  <c r="Q15" i="5"/>
  <c r="R15" i="5" s="1"/>
  <c r="Q111" i="5"/>
  <c r="R111" i="5" s="1"/>
  <c r="Q47" i="5"/>
  <c r="R47" i="5" s="1"/>
  <c r="Q79" i="5"/>
  <c r="R79" i="5" s="1"/>
  <c r="Q414" i="11"/>
  <c r="R414" i="11" s="1"/>
  <c r="Q171" i="11"/>
  <c r="R171" i="11" s="1"/>
  <c r="Q263" i="11"/>
  <c r="R263" i="11" s="1"/>
  <c r="Q354" i="11"/>
  <c r="R354" i="11" s="1"/>
  <c r="Q445" i="11"/>
  <c r="R445" i="11" s="1"/>
  <c r="Q201" i="11"/>
  <c r="R201" i="11" s="1"/>
  <c r="Q294" i="11"/>
  <c r="R294" i="11" s="1"/>
  <c r="Q384" i="11"/>
  <c r="R384" i="11" s="1"/>
  <c r="Q141" i="11"/>
  <c r="R141" i="11" s="1"/>
  <c r="Q232" i="11"/>
  <c r="R232" i="11" s="1"/>
  <c r="Q324" i="11"/>
  <c r="R324" i="11" s="1"/>
  <c r="Q414" i="15"/>
  <c r="R414" i="15" s="1"/>
  <c r="Q171" i="15"/>
  <c r="R171" i="15" s="1"/>
  <c r="Q14" i="15"/>
  <c r="R14" i="15" s="1"/>
  <c r="Q263" i="15"/>
  <c r="R263" i="15" s="1"/>
  <c r="Q354" i="15"/>
  <c r="R354" i="15" s="1"/>
  <c r="Q110" i="15"/>
  <c r="R110" i="15" s="1"/>
  <c r="Q445" i="15"/>
  <c r="R445" i="15" s="1"/>
  <c r="Q201" i="15"/>
  <c r="R201" i="15" s="1"/>
  <c r="Q294" i="15"/>
  <c r="R294" i="15" s="1"/>
  <c r="Q46" i="15"/>
  <c r="R46" i="15" s="1"/>
  <c r="Q384" i="15"/>
  <c r="R384" i="15" s="1"/>
  <c r="Q141" i="15"/>
  <c r="R141" i="15" s="1"/>
  <c r="Q232" i="15"/>
  <c r="R232" i="15" s="1"/>
  <c r="Q324" i="15"/>
  <c r="R324" i="15" s="1"/>
  <c r="Q78" i="15"/>
  <c r="R78" i="15" s="1"/>
  <c r="Q78" i="11"/>
  <c r="R78" i="11" s="1"/>
  <c r="Q14" i="11"/>
  <c r="R14" i="11" s="1"/>
  <c r="Q110" i="11"/>
  <c r="R110" i="11" s="1"/>
  <c r="Q46" i="11"/>
  <c r="R46" i="11" s="1"/>
  <c r="N329" i="21"/>
  <c r="O297" i="21"/>
  <c r="I14" i="21"/>
  <c r="N335" i="21"/>
  <c r="O335" i="21" s="1"/>
  <c r="O303" i="21"/>
  <c r="N334" i="21"/>
  <c r="O334" i="21" s="1"/>
  <c r="O302" i="21"/>
  <c r="I48" i="21"/>
  <c r="I265" i="21"/>
  <c r="I173" i="21"/>
  <c r="I447" i="21"/>
  <c r="I295" i="21"/>
  <c r="N360" i="21"/>
  <c r="O328" i="21"/>
  <c r="N357" i="21"/>
  <c r="O325" i="21"/>
  <c r="N391" i="21"/>
  <c r="O359" i="21"/>
  <c r="I357" i="21"/>
  <c r="I146" i="18"/>
  <c r="N363" i="18"/>
  <c r="O331" i="18"/>
  <c r="N330" i="18"/>
  <c r="O298" i="18"/>
  <c r="I16" i="18"/>
  <c r="I386" i="18"/>
  <c r="I264" i="18"/>
  <c r="I202" i="18"/>
  <c r="N335" i="18"/>
  <c r="O335" i="18" s="1"/>
  <c r="O303" i="18"/>
  <c r="I416" i="18"/>
  <c r="N329" i="18"/>
  <c r="O297" i="18"/>
  <c r="N359" i="18"/>
  <c r="O327" i="18"/>
  <c r="N333" i="18"/>
  <c r="O301" i="18"/>
  <c r="I325" i="18"/>
  <c r="N326" i="18"/>
  <c r="O294" i="18"/>
  <c r="I49" i="18"/>
  <c r="I80" i="15"/>
  <c r="N421" i="15"/>
  <c r="O389" i="15"/>
  <c r="I203" i="15"/>
  <c r="N424" i="15"/>
  <c r="O392" i="15"/>
  <c r="I48" i="15"/>
  <c r="N335" i="15"/>
  <c r="O335" i="15" s="1"/>
  <c r="O303" i="15"/>
  <c r="I15" i="15"/>
  <c r="N452" i="15"/>
  <c r="O452" i="15" s="1"/>
  <c r="O420" i="15"/>
  <c r="N334" i="15"/>
  <c r="O334" i="15" s="1"/>
  <c r="O302" i="15"/>
  <c r="I295" i="15"/>
  <c r="N329" i="15"/>
  <c r="O297" i="15"/>
  <c r="N362" i="15"/>
  <c r="O330" i="15"/>
  <c r="I111" i="15"/>
  <c r="I233" i="15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I416" i="11"/>
  <c r="I386" i="11"/>
  <c r="I264" i="11"/>
  <c r="I296" i="11"/>
  <c r="I235" i="11"/>
  <c r="I173" i="11"/>
  <c r="I79" i="11"/>
  <c r="I48" i="11"/>
  <c r="I16" i="11"/>
  <c r="I111" i="11"/>
  <c r="O80" i="5"/>
  <c r="O15" i="5"/>
  <c r="O50" i="5"/>
  <c r="I447" i="15" l="1"/>
  <c r="I356" i="18"/>
  <c r="I265" i="15"/>
  <c r="I389" i="21"/>
  <c r="I296" i="18"/>
  <c r="N453" i="18"/>
  <c r="O453" i="18" s="1"/>
  <c r="I173" i="15"/>
  <c r="I236" i="18"/>
  <c r="I81" i="18"/>
  <c r="I326" i="15"/>
  <c r="I114" i="21"/>
  <c r="I448" i="18"/>
  <c r="I386" i="15"/>
  <c r="I146" i="15"/>
  <c r="I416" i="15"/>
  <c r="I144" i="11"/>
  <c r="I356" i="15"/>
  <c r="I80" i="21"/>
  <c r="I174" i="18"/>
  <c r="I203" i="21"/>
  <c r="I326" i="21"/>
  <c r="I235" i="21"/>
  <c r="I203" i="11"/>
  <c r="I356" i="11"/>
  <c r="I145" i="21"/>
  <c r="I416" i="21"/>
  <c r="I326" i="11"/>
  <c r="I113" i="18"/>
  <c r="I78" i="5"/>
  <c r="Q264" i="21"/>
  <c r="R264" i="21" s="1"/>
  <c r="Q355" i="21"/>
  <c r="R355" i="21" s="1"/>
  <c r="Q111" i="21"/>
  <c r="R111" i="21" s="1"/>
  <c r="Q446" i="21"/>
  <c r="R446" i="21" s="1"/>
  <c r="Q202" i="21"/>
  <c r="R202" i="21" s="1"/>
  <c r="Q295" i="21"/>
  <c r="R295" i="21" s="1"/>
  <c r="Q47" i="21"/>
  <c r="R47" i="21" s="1"/>
  <c r="Q385" i="21"/>
  <c r="R385" i="21" s="1"/>
  <c r="Q142" i="21"/>
  <c r="R142" i="21" s="1"/>
  <c r="Q233" i="21"/>
  <c r="R233" i="21" s="1"/>
  <c r="Q325" i="21"/>
  <c r="R325" i="21" s="1"/>
  <c r="Q79" i="21"/>
  <c r="R79" i="21" s="1"/>
  <c r="Q415" i="21"/>
  <c r="R415" i="21" s="1"/>
  <c r="Q172" i="21"/>
  <c r="R172" i="21" s="1"/>
  <c r="Q15" i="21"/>
  <c r="R15" i="21" s="1"/>
  <c r="Q264" i="18"/>
  <c r="R264" i="18" s="1"/>
  <c r="Q355" i="18"/>
  <c r="R355" i="18" s="1"/>
  <c r="Q111" i="18"/>
  <c r="R111" i="18" s="1"/>
  <c r="Q446" i="18"/>
  <c r="R446" i="18" s="1"/>
  <c r="Q202" i="18"/>
  <c r="R202" i="18" s="1"/>
  <c r="Q295" i="18"/>
  <c r="R295" i="18" s="1"/>
  <c r="Q47" i="18"/>
  <c r="R47" i="18" s="1"/>
  <c r="Q385" i="18"/>
  <c r="R385" i="18" s="1"/>
  <c r="Q142" i="18"/>
  <c r="R142" i="18" s="1"/>
  <c r="Q233" i="18"/>
  <c r="R233" i="18" s="1"/>
  <c r="Q325" i="18"/>
  <c r="R325" i="18" s="1"/>
  <c r="Q79" i="18"/>
  <c r="R79" i="18" s="1"/>
  <c r="Q415" i="18"/>
  <c r="R415" i="18" s="1"/>
  <c r="Q172" i="18"/>
  <c r="R172" i="18" s="1"/>
  <c r="Q15" i="18"/>
  <c r="R15" i="18" s="1"/>
  <c r="Q16" i="5"/>
  <c r="R16" i="5" s="1"/>
  <c r="Q112" i="5"/>
  <c r="R112" i="5" s="1"/>
  <c r="Q48" i="5"/>
  <c r="R48" i="5" s="1"/>
  <c r="Q80" i="5"/>
  <c r="R80" i="5" s="1"/>
  <c r="Q325" i="11"/>
  <c r="R325" i="11" s="1"/>
  <c r="Q415" i="11"/>
  <c r="R415" i="11" s="1"/>
  <c r="Q172" i="11"/>
  <c r="R172" i="11" s="1"/>
  <c r="Q264" i="11"/>
  <c r="R264" i="11" s="1"/>
  <c r="Q355" i="11"/>
  <c r="R355" i="11" s="1"/>
  <c r="Q446" i="11"/>
  <c r="R446" i="11" s="1"/>
  <c r="Q202" i="11"/>
  <c r="R202" i="11" s="1"/>
  <c r="Q295" i="11"/>
  <c r="R295" i="11" s="1"/>
  <c r="Q385" i="11"/>
  <c r="R385" i="11" s="1"/>
  <c r="Q142" i="11"/>
  <c r="R142" i="11" s="1"/>
  <c r="Q233" i="11"/>
  <c r="R233" i="11" s="1"/>
  <c r="Q264" i="15"/>
  <c r="R264" i="15" s="1"/>
  <c r="Q355" i="15"/>
  <c r="R355" i="15" s="1"/>
  <c r="Q111" i="15"/>
  <c r="R111" i="15" s="1"/>
  <c r="Q446" i="15"/>
  <c r="R446" i="15" s="1"/>
  <c r="Q202" i="15"/>
  <c r="R202" i="15" s="1"/>
  <c r="Q295" i="15"/>
  <c r="R295" i="15" s="1"/>
  <c r="Q47" i="15"/>
  <c r="R47" i="15" s="1"/>
  <c r="Q385" i="15"/>
  <c r="R385" i="15" s="1"/>
  <c r="Q142" i="15"/>
  <c r="R142" i="15" s="1"/>
  <c r="Q233" i="15"/>
  <c r="R233" i="15" s="1"/>
  <c r="Q325" i="15"/>
  <c r="R325" i="15" s="1"/>
  <c r="Q79" i="15"/>
  <c r="R79" i="15" s="1"/>
  <c r="Q415" i="15"/>
  <c r="R415" i="15" s="1"/>
  <c r="Q172" i="15"/>
  <c r="R172" i="15" s="1"/>
  <c r="Q15" i="15"/>
  <c r="R15" i="15" s="1"/>
  <c r="Q15" i="11"/>
  <c r="R15" i="11" s="1"/>
  <c r="Q111" i="11"/>
  <c r="R111" i="11" s="1"/>
  <c r="Q47" i="11"/>
  <c r="R47" i="11" s="1"/>
  <c r="Q79" i="11"/>
  <c r="R79" i="11" s="1"/>
  <c r="N423" i="21"/>
  <c r="O391" i="21"/>
  <c r="N389" i="21"/>
  <c r="O357" i="21"/>
  <c r="I15" i="21"/>
  <c r="I358" i="21"/>
  <c r="N361" i="21"/>
  <c r="O329" i="21"/>
  <c r="I266" i="21"/>
  <c r="I296" i="21"/>
  <c r="I174" i="21"/>
  <c r="I49" i="21"/>
  <c r="N392" i="21"/>
  <c r="O360" i="21"/>
  <c r="I448" i="21"/>
  <c r="I387" i="18"/>
  <c r="N358" i="18"/>
  <c r="O326" i="18"/>
  <c r="N365" i="18"/>
  <c r="O365" i="18" s="1"/>
  <c r="O333" i="18"/>
  <c r="N362" i="18"/>
  <c r="O330" i="18"/>
  <c r="N391" i="18"/>
  <c r="O359" i="18"/>
  <c r="I50" i="18"/>
  <c r="N361" i="18"/>
  <c r="O329" i="18"/>
  <c r="I203" i="18"/>
  <c r="I326" i="18"/>
  <c r="N395" i="18"/>
  <c r="O395" i="18" s="1"/>
  <c r="O363" i="18"/>
  <c r="I265" i="18"/>
  <c r="I147" i="18"/>
  <c r="I417" i="18"/>
  <c r="I17" i="18"/>
  <c r="I16" i="15"/>
  <c r="N456" i="15"/>
  <c r="O456" i="15" s="1"/>
  <c r="O424" i="15"/>
  <c r="N394" i="15"/>
  <c r="O394" i="15" s="1"/>
  <c r="O362" i="15"/>
  <c r="I112" i="15"/>
  <c r="N361" i="15"/>
  <c r="O329" i="15"/>
  <c r="I204" i="15"/>
  <c r="I234" i="15"/>
  <c r="I49" i="15"/>
  <c r="I296" i="15"/>
  <c r="I81" i="15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I417" i="11"/>
  <c r="I387" i="11"/>
  <c r="I265" i="11"/>
  <c r="I297" i="11"/>
  <c r="I236" i="11"/>
  <c r="I174" i="11"/>
  <c r="I112" i="11"/>
  <c r="I17" i="11"/>
  <c r="I49" i="11"/>
  <c r="I80" i="11"/>
  <c r="O81" i="5"/>
  <c r="O16" i="5"/>
  <c r="O51" i="5"/>
  <c r="I448" i="15" l="1"/>
  <c r="I357" i="18"/>
  <c r="I266" i="15"/>
  <c r="I390" i="21"/>
  <c r="I297" i="18"/>
  <c r="I174" i="15"/>
  <c r="I115" i="21"/>
  <c r="I237" i="18"/>
  <c r="I82" i="18"/>
  <c r="I387" i="15"/>
  <c r="I327" i="15"/>
  <c r="I449" i="18"/>
  <c r="I147" i="15"/>
  <c r="I417" i="15"/>
  <c r="I145" i="11"/>
  <c r="I357" i="15"/>
  <c r="I175" i="18"/>
  <c r="I81" i="21"/>
  <c r="I204" i="21"/>
  <c r="I236" i="21"/>
  <c r="I327" i="21"/>
  <c r="I204" i="11"/>
  <c r="I79" i="5"/>
  <c r="I114" i="18"/>
  <c r="I327" i="11"/>
  <c r="I417" i="21"/>
  <c r="I146" i="21"/>
  <c r="I357" i="11"/>
  <c r="Q356" i="21"/>
  <c r="R356" i="21" s="1"/>
  <c r="Q112" i="21"/>
  <c r="R112" i="21" s="1"/>
  <c r="Q447" i="21"/>
  <c r="R447" i="21" s="1"/>
  <c r="Q203" i="21"/>
  <c r="R203" i="21" s="1"/>
  <c r="Q296" i="21"/>
  <c r="R296" i="21" s="1"/>
  <c r="Q48" i="21"/>
  <c r="R48" i="21" s="1"/>
  <c r="Q386" i="21"/>
  <c r="R386" i="21" s="1"/>
  <c r="Q143" i="21"/>
  <c r="R143" i="21" s="1"/>
  <c r="Q234" i="21"/>
  <c r="R234" i="21" s="1"/>
  <c r="Q326" i="21"/>
  <c r="R326" i="21" s="1"/>
  <c r="Q80" i="21"/>
  <c r="R80" i="21" s="1"/>
  <c r="Q416" i="21"/>
  <c r="R416" i="21" s="1"/>
  <c r="Q173" i="21"/>
  <c r="R173" i="21" s="1"/>
  <c r="Q16" i="21"/>
  <c r="R16" i="21" s="1"/>
  <c r="Q265" i="21"/>
  <c r="R265" i="21" s="1"/>
  <c r="Q356" i="18"/>
  <c r="R356" i="18" s="1"/>
  <c r="Q112" i="18"/>
  <c r="R112" i="18" s="1"/>
  <c r="Q447" i="18"/>
  <c r="R447" i="18" s="1"/>
  <c r="Q203" i="18"/>
  <c r="R203" i="18" s="1"/>
  <c r="Q296" i="18"/>
  <c r="R296" i="18" s="1"/>
  <c r="Q48" i="18"/>
  <c r="R48" i="18" s="1"/>
  <c r="Q386" i="18"/>
  <c r="R386" i="18" s="1"/>
  <c r="Q143" i="18"/>
  <c r="R143" i="18" s="1"/>
  <c r="Q234" i="18"/>
  <c r="R234" i="18" s="1"/>
  <c r="Q326" i="18"/>
  <c r="R326" i="18" s="1"/>
  <c r="Q80" i="18"/>
  <c r="R80" i="18" s="1"/>
  <c r="Q416" i="18"/>
  <c r="R416" i="18" s="1"/>
  <c r="Q173" i="18"/>
  <c r="R173" i="18" s="1"/>
  <c r="Q16" i="18"/>
  <c r="R16" i="18" s="1"/>
  <c r="Q265" i="18"/>
  <c r="R265" i="18" s="1"/>
  <c r="Q17" i="5"/>
  <c r="R17" i="5" s="1"/>
  <c r="Q81" i="5"/>
  <c r="R81" i="5" s="1"/>
  <c r="Q113" i="5"/>
  <c r="R113" i="5" s="1"/>
  <c r="Q49" i="5"/>
  <c r="R49" i="5" s="1"/>
  <c r="Q234" i="11"/>
  <c r="R234" i="11" s="1"/>
  <c r="Q326" i="11"/>
  <c r="R326" i="11" s="1"/>
  <c r="Q416" i="11"/>
  <c r="R416" i="11" s="1"/>
  <c r="Q173" i="11"/>
  <c r="R173" i="11" s="1"/>
  <c r="Q265" i="11"/>
  <c r="R265" i="11" s="1"/>
  <c r="Q356" i="11"/>
  <c r="R356" i="11" s="1"/>
  <c r="Q447" i="11"/>
  <c r="R447" i="11" s="1"/>
  <c r="Q203" i="11"/>
  <c r="R203" i="11" s="1"/>
  <c r="Q296" i="11"/>
  <c r="R296" i="11" s="1"/>
  <c r="Q386" i="11"/>
  <c r="R386" i="11" s="1"/>
  <c r="Q143" i="11"/>
  <c r="R143" i="11" s="1"/>
  <c r="Q356" i="15"/>
  <c r="R356" i="15" s="1"/>
  <c r="Q112" i="15"/>
  <c r="R112" i="15" s="1"/>
  <c r="Q447" i="15"/>
  <c r="R447" i="15" s="1"/>
  <c r="Q203" i="15"/>
  <c r="R203" i="15" s="1"/>
  <c r="Q296" i="15"/>
  <c r="R296" i="15" s="1"/>
  <c r="Q48" i="15"/>
  <c r="R48" i="15" s="1"/>
  <c r="Q386" i="15"/>
  <c r="R386" i="15" s="1"/>
  <c r="Q143" i="15"/>
  <c r="R143" i="15" s="1"/>
  <c r="Q234" i="15"/>
  <c r="R234" i="15" s="1"/>
  <c r="Q326" i="15"/>
  <c r="R326" i="15" s="1"/>
  <c r="Q80" i="15"/>
  <c r="R80" i="15" s="1"/>
  <c r="Q416" i="15"/>
  <c r="R416" i="15" s="1"/>
  <c r="Q173" i="15"/>
  <c r="R173" i="15" s="1"/>
  <c r="Q16" i="15"/>
  <c r="R16" i="15" s="1"/>
  <c r="Q265" i="15"/>
  <c r="R265" i="15" s="1"/>
  <c r="Q112" i="11"/>
  <c r="R112" i="11" s="1"/>
  <c r="Q48" i="11"/>
  <c r="R48" i="11" s="1"/>
  <c r="Q80" i="11"/>
  <c r="R80" i="11" s="1"/>
  <c r="Q16" i="11"/>
  <c r="R16" i="11" s="1"/>
  <c r="I267" i="21"/>
  <c r="N393" i="21"/>
  <c r="O361" i="21"/>
  <c r="I16" i="21"/>
  <c r="N421" i="21"/>
  <c r="O389" i="21"/>
  <c r="I175" i="21"/>
  <c r="I297" i="21"/>
  <c r="N424" i="21"/>
  <c r="O392" i="21"/>
  <c r="I359" i="21"/>
  <c r="I449" i="21"/>
  <c r="I50" i="21"/>
  <c r="N455" i="21"/>
  <c r="O455" i="21" s="1"/>
  <c r="O423" i="21"/>
  <c r="I388" i="18"/>
  <c r="I204" i="18"/>
  <c r="I51" i="18"/>
  <c r="N390" i="18"/>
  <c r="O358" i="18"/>
  <c r="I327" i="18"/>
  <c r="I266" i="18"/>
  <c r="I18" i="18"/>
  <c r="I148" i="18"/>
  <c r="N394" i="18"/>
  <c r="O394" i="18" s="1"/>
  <c r="O362" i="18"/>
  <c r="I418" i="18"/>
  <c r="N393" i="18"/>
  <c r="O361" i="18"/>
  <c r="N423" i="18"/>
  <c r="O391" i="18"/>
  <c r="I50" i="15"/>
  <c r="I235" i="15"/>
  <c r="N393" i="15"/>
  <c r="O361" i="15"/>
  <c r="I82" i="15"/>
  <c r="I297" i="15"/>
  <c r="I205" i="15"/>
  <c r="I113" i="15"/>
  <c r="I17" i="15"/>
  <c r="N392" i="11"/>
  <c r="O360" i="11"/>
  <c r="N394" i="11"/>
  <c r="O394" i="11" s="1"/>
  <c r="O362" i="11"/>
  <c r="N389" i="11"/>
  <c r="O357" i="11"/>
  <c r="N395" i="11"/>
  <c r="O395" i="11" s="1"/>
  <c r="O363" i="11"/>
  <c r="I449" i="11"/>
  <c r="I418" i="11"/>
  <c r="I388" i="11"/>
  <c r="I266" i="11"/>
  <c r="I298" i="11"/>
  <c r="I237" i="11"/>
  <c r="I175" i="11"/>
  <c r="I113" i="11"/>
  <c r="I18" i="11"/>
  <c r="I81" i="11"/>
  <c r="I50" i="11"/>
  <c r="O82" i="5"/>
  <c r="O17" i="5"/>
  <c r="O52" i="5"/>
  <c r="I449" i="15" l="1"/>
  <c r="I358" i="18"/>
  <c r="I267" i="15"/>
  <c r="I391" i="21"/>
  <c r="I298" i="18"/>
  <c r="I175" i="15"/>
  <c r="I116" i="21"/>
  <c r="I238" i="18"/>
  <c r="I450" i="18"/>
  <c r="I388" i="15"/>
  <c r="I83" i="18"/>
  <c r="I328" i="15"/>
  <c r="I148" i="15"/>
  <c r="I418" i="15"/>
  <c r="I146" i="11"/>
  <c r="I358" i="15"/>
  <c r="I205" i="21"/>
  <c r="I176" i="18"/>
  <c r="I82" i="21"/>
  <c r="I328" i="21"/>
  <c r="I237" i="21"/>
  <c r="I205" i="11"/>
  <c r="I328" i="11"/>
  <c r="I115" i="18"/>
  <c r="I80" i="5"/>
  <c r="I358" i="11"/>
  <c r="I147" i="21"/>
  <c r="I418" i="21"/>
  <c r="Q448" i="21"/>
  <c r="R448" i="21" s="1"/>
  <c r="Q204" i="21"/>
  <c r="R204" i="21" s="1"/>
  <c r="Q297" i="21"/>
  <c r="R297" i="21" s="1"/>
  <c r="Q49" i="21"/>
  <c r="R49" i="21" s="1"/>
  <c r="Q387" i="21"/>
  <c r="R387" i="21" s="1"/>
  <c r="Q144" i="21"/>
  <c r="R144" i="21" s="1"/>
  <c r="Q235" i="21"/>
  <c r="R235" i="21" s="1"/>
  <c r="Q327" i="21"/>
  <c r="R327" i="21" s="1"/>
  <c r="Q81" i="21"/>
  <c r="R81" i="21" s="1"/>
  <c r="Q417" i="21"/>
  <c r="R417" i="21" s="1"/>
  <c r="Q174" i="21"/>
  <c r="R174" i="21" s="1"/>
  <c r="Q17" i="21"/>
  <c r="R17" i="21" s="1"/>
  <c r="Q266" i="21"/>
  <c r="R266" i="21" s="1"/>
  <c r="Q357" i="21"/>
  <c r="R357" i="21" s="1"/>
  <c r="Q113" i="21"/>
  <c r="R113" i="21" s="1"/>
  <c r="Q448" i="18"/>
  <c r="R448" i="18" s="1"/>
  <c r="Q204" i="18"/>
  <c r="R204" i="18" s="1"/>
  <c r="Q297" i="18"/>
  <c r="R297" i="18" s="1"/>
  <c r="Q49" i="18"/>
  <c r="R49" i="18" s="1"/>
  <c r="Q387" i="18"/>
  <c r="R387" i="18" s="1"/>
  <c r="Q144" i="18"/>
  <c r="R144" i="18" s="1"/>
  <c r="Q235" i="18"/>
  <c r="R235" i="18" s="1"/>
  <c r="Q327" i="18"/>
  <c r="R327" i="18" s="1"/>
  <c r="Q81" i="18"/>
  <c r="R81" i="18" s="1"/>
  <c r="Q417" i="18"/>
  <c r="R417" i="18" s="1"/>
  <c r="Q174" i="18"/>
  <c r="R174" i="18" s="1"/>
  <c r="Q17" i="18"/>
  <c r="R17" i="18" s="1"/>
  <c r="Q266" i="18"/>
  <c r="R266" i="18" s="1"/>
  <c r="Q357" i="18"/>
  <c r="R357" i="18" s="1"/>
  <c r="Q113" i="18"/>
  <c r="R113" i="18" s="1"/>
  <c r="Q18" i="5"/>
  <c r="R18" i="5" s="1"/>
  <c r="Q82" i="5"/>
  <c r="R82" i="5" s="1"/>
  <c r="Q114" i="5"/>
  <c r="R114" i="5" s="1"/>
  <c r="Q50" i="5"/>
  <c r="R50" i="5" s="1"/>
  <c r="Q387" i="11"/>
  <c r="R387" i="11" s="1"/>
  <c r="Q144" i="11"/>
  <c r="R144" i="11" s="1"/>
  <c r="Q235" i="11"/>
  <c r="R235" i="11" s="1"/>
  <c r="Q327" i="11"/>
  <c r="R327" i="11" s="1"/>
  <c r="Q417" i="11"/>
  <c r="R417" i="11" s="1"/>
  <c r="Q174" i="11"/>
  <c r="R174" i="11" s="1"/>
  <c r="Q266" i="11"/>
  <c r="R266" i="11" s="1"/>
  <c r="Q357" i="11"/>
  <c r="R357" i="11" s="1"/>
  <c r="Q448" i="11"/>
  <c r="R448" i="11" s="1"/>
  <c r="Q204" i="11"/>
  <c r="R204" i="11" s="1"/>
  <c r="Q297" i="11"/>
  <c r="R297" i="11" s="1"/>
  <c r="Q448" i="15"/>
  <c r="R448" i="15" s="1"/>
  <c r="Q204" i="15"/>
  <c r="R204" i="15" s="1"/>
  <c r="Q297" i="15"/>
  <c r="R297" i="15" s="1"/>
  <c r="Q49" i="15"/>
  <c r="R49" i="15" s="1"/>
  <c r="Q387" i="15"/>
  <c r="R387" i="15" s="1"/>
  <c r="Q144" i="15"/>
  <c r="R144" i="15" s="1"/>
  <c r="Q235" i="15"/>
  <c r="R235" i="15" s="1"/>
  <c r="Q327" i="15"/>
  <c r="R327" i="15" s="1"/>
  <c r="Q81" i="15"/>
  <c r="R81" i="15" s="1"/>
  <c r="Q417" i="15"/>
  <c r="R417" i="15" s="1"/>
  <c r="Q174" i="15"/>
  <c r="R174" i="15" s="1"/>
  <c r="Q17" i="15"/>
  <c r="R17" i="15" s="1"/>
  <c r="Q266" i="15"/>
  <c r="R266" i="15" s="1"/>
  <c r="Q357" i="15"/>
  <c r="R357" i="15" s="1"/>
  <c r="Q113" i="15"/>
  <c r="R113" i="15" s="1"/>
  <c r="Q113" i="11"/>
  <c r="R113" i="11" s="1"/>
  <c r="Q49" i="11"/>
  <c r="R49" i="11" s="1"/>
  <c r="Q81" i="11"/>
  <c r="R81" i="11" s="1"/>
  <c r="Q17" i="11"/>
  <c r="R17" i="11" s="1"/>
  <c r="I51" i="21"/>
  <c r="I360" i="21"/>
  <c r="I450" i="21"/>
  <c r="N453" i="21"/>
  <c r="O453" i="21" s="1"/>
  <c r="O421" i="21"/>
  <c r="I268" i="21"/>
  <c r="N425" i="21"/>
  <c r="O425" i="21" s="1"/>
  <c r="O393" i="21"/>
  <c r="I176" i="21"/>
  <c r="I298" i="21"/>
  <c r="N456" i="21"/>
  <c r="O456" i="21" s="1"/>
  <c r="O424" i="21"/>
  <c r="I17" i="21"/>
  <c r="N425" i="18"/>
  <c r="O425" i="18" s="1"/>
  <c r="O393" i="18"/>
  <c r="I52" i="18"/>
  <c r="I389" i="18"/>
  <c r="N455" i="18"/>
  <c r="O455" i="18" s="1"/>
  <c r="O423" i="18"/>
  <c r="I267" i="18"/>
  <c r="I328" i="18"/>
  <c r="I419" i="18"/>
  <c r="I149" i="18"/>
  <c r="I19" i="18"/>
  <c r="N422" i="18"/>
  <c r="O390" i="18"/>
  <c r="I205" i="18"/>
  <c r="I114" i="15"/>
  <c r="I236" i="15"/>
  <c r="I298" i="15"/>
  <c r="N425" i="15"/>
  <c r="O425" i="15" s="1"/>
  <c r="O393" i="15"/>
  <c r="I83" i="15"/>
  <c r="I18" i="15"/>
  <c r="I206" i="15"/>
  <c r="I51" i="15"/>
  <c r="N421" i="11"/>
  <c r="O389" i="11"/>
  <c r="N424" i="11"/>
  <c r="O392" i="11"/>
  <c r="I450" i="11"/>
  <c r="I419" i="11"/>
  <c r="I389" i="11"/>
  <c r="I267" i="11"/>
  <c r="I299" i="11"/>
  <c r="I238" i="11"/>
  <c r="I176" i="11"/>
  <c r="I114" i="11"/>
  <c r="I82" i="11"/>
  <c r="I19" i="11"/>
  <c r="I51" i="11"/>
  <c r="O83" i="5"/>
  <c r="O18" i="5"/>
  <c r="O53" i="5"/>
  <c r="I450" i="15" l="1"/>
  <c r="I268" i="15"/>
  <c r="I359" i="18"/>
  <c r="I392" i="21"/>
  <c r="I299" i="18"/>
  <c r="I176" i="15"/>
  <c r="I239" i="18"/>
  <c r="I117" i="21"/>
  <c r="I389" i="15"/>
  <c r="I451" i="18"/>
  <c r="I329" i="15"/>
  <c r="I84" i="18"/>
  <c r="I419" i="15"/>
  <c r="I149" i="15"/>
  <c r="I147" i="11"/>
  <c r="I206" i="21"/>
  <c r="I359" i="15"/>
  <c r="I177" i="18"/>
  <c r="I83" i="21"/>
  <c r="I238" i="21"/>
  <c r="I329" i="21"/>
  <c r="I206" i="11"/>
  <c r="I329" i="11"/>
  <c r="I148" i="21"/>
  <c r="I359" i="11"/>
  <c r="I81" i="5"/>
  <c r="I419" i="21"/>
  <c r="I116" i="18"/>
  <c r="Q298" i="21"/>
  <c r="R298" i="21" s="1"/>
  <c r="Q50" i="21"/>
  <c r="R50" i="21" s="1"/>
  <c r="Q388" i="21"/>
  <c r="R388" i="21" s="1"/>
  <c r="Q145" i="21"/>
  <c r="R145" i="21" s="1"/>
  <c r="Q236" i="21"/>
  <c r="R236" i="21" s="1"/>
  <c r="Q328" i="21"/>
  <c r="R328" i="21" s="1"/>
  <c r="Q82" i="21"/>
  <c r="R82" i="21" s="1"/>
  <c r="Q418" i="21"/>
  <c r="R418" i="21" s="1"/>
  <c r="Q175" i="21"/>
  <c r="R175" i="21" s="1"/>
  <c r="Q18" i="21"/>
  <c r="R18" i="21" s="1"/>
  <c r="Q267" i="21"/>
  <c r="R267" i="21" s="1"/>
  <c r="Q358" i="21"/>
  <c r="R358" i="21" s="1"/>
  <c r="Q114" i="21"/>
  <c r="R114" i="21" s="1"/>
  <c r="Q449" i="21"/>
  <c r="R449" i="21" s="1"/>
  <c r="Q205" i="21"/>
  <c r="R205" i="21" s="1"/>
  <c r="Q298" i="18"/>
  <c r="R298" i="18" s="1"/>
  <c r="Q50" i="18"/>
  <c r="R50" i="18" s="1"/>
  <c r="Q388" i="18"/>
  <c r="R388" i="18" s="1"/>
  <c r="Q145" i="18"/>
  <c r="R145" i="18" s="1"/>
  <c r="Q236" i="18"/>
  <c r="R236" i="18" s="1"/>
  <c r="Q328" i="18"/>
  <c r="R328" i="18" s="1"/>
  <c r="Q82" i="18"/>
  <c r="R82" i="18" s="1"/>
  <c r="Q418" i="18"/>
  <c r="R418" i="18" s="1"/>
  <c r="Q175" i="18"/>
  <c r="R175" i="18" s="1"/>
  <c r="Q18" i="18"/>
  <c r="R18" i="18" s="1"/>
  <c r="Q267" i="18"/>
  <c r="R267" i="18" s="1"/>
  <c r="Q358" i="18"/>
  <c r="R358" i="18" s="1"/>
  <c r="Q114" i="18"/>
  <c r="R114" i="18" s="1"/>
  <c r="Q449" i="18"/>
  <c r="R449" i="18" s="1"/>
  <c r="Q205" i="18"/>
  <c r="R205" i="18" s="1"/>
  <c r="Q19" i="5"/>
  <c r="R19" i="5" s="1"/>
  <c r="Q51" i="5"/>
  <c r="R51" i="5" s="1"/>
  <c r="Q83" i="5"/>
  <c r="R83" i="5" s="1"/>
  <c r="Q115" i="5"/>
  <c r="R115" i="5" s="1"/>
  <c r="Q298" i="11"/>
  <c r="R298" i="11" s="1"/>
  <c r="Q388" i="11"/>
  <c r="R388" i="11" s="1"/>
  <c r="Q145" i="11"/>
  <c r="R145" i="11" s="1"/>
  <c r="Q236" i="11"/>
  <c r="R236" i="11" s="1"/>
  <c r="Q328" i="11"/>
  <c r="R328" i="11" s="1"/>
  <c r="Q418" i="11"/>
  <c r="R418" i="11" s="1"/>
  <c r="Q175" i="11"/>
  <c r="R175" i="11" s="1"/>
  <c r="Q267" i="11"/>
  <c r="R267" i="11" s="1"/>
  <c r="Q358" i="11"/>
  <c r="R358" i="11" s="1"/>
  <c r="Q449" i="11"/>
  <c r="R449" i="11" s="1"/>
  <c r="Q205" i="11"/>
  <c r="R205" i="11" s="1"/>
  <c r="Q298" i="15"/>
  <c r="R298" i="15" s="1"/>
  <c r="Q50" i="15"/>
  <c r="R50" i="15" s="1"/>
  <c r="Q388" i="15"/>
  <c r="R388" i="15" s="1"/>
  <c r="Q145" i="15"/>
  <c r="R145" i="15" s="1"/>
  <c r="Q236" i="15"/>
  <c r="R236" i="15" s="1"/>
  <c r="Q328" i="15"/>
  <c r="R328" i="15" s="1"/>
  <c r="Q82" i="15"/>
  <c r="R82" i="15" s="1"/>
  <c r="Q418" i="15"/>
  <c r="R418" i="15" s="1"/>
  <c r="Q175" i="15"/>
  <c r="R175" i="15" s="1"/>
  <c r="Q18" i="15"/>
  <c r="R18" i="15" s="1"/>
  <c r="Q267" i="15"/>
  <c r="R267" i="15" s="1"/>
  <c r="Q358" i="15"/>
  <c r="R358" i="15" s="1"/>
  <c r="Q114" i="15"/>
  <c r="R114" i="15" s="1"/>
  <c r="Q449" i="15"/>
  <c r="R449" i="15" s="1"/>
  <c r="Q205" i="15"/>
  <c r="R205" i="15" s="1"/>
  <c r="Q50" i="11"/>
  <c r="R50" i="11" s="1"/>
  <c r="Q82" i="11"/>
  <c r="R82" i="11" s="1"/>
  <c r="Q18" i="11"/>
  <c r="R18" i="11" s="1"/>
  <c r="Q114" i="11"/>
  <c r="R114" i="11" s="1"/>
  <c r="I18" i="21"/>
  <c r="I299" i="21"/>
  <c r="I451" i="21"/>
  <c r="I177" i="21"/>
  <c r="I269" i="21"/>
  <c r="I361" i="21"/>
  <c r="I52" i="21"/>
  <c r="I20" i="18"/>
  <c r="I420" i="18"/>
  <c r="I329" i="18"/>
  <c r="I268" i="18"/>
  <c r="I53" i="18"/>
  <c r="N454" i="18"/>
  <c r="O454" i="18" s="1"/>
  <c r="O422" i="18"/>
  <c r="I150" i="18"/>
  <c r="I390" i="18"/>
  <c r="I206" i="18"/>
  <c r="I19" i="15"/>
  <c r="I52" i="15"/>
  <c r="I115" i="15"/>
  <c r="I237" i="15"/>
  <c r="I299" i="15"/>
  <c r="I84" i="15"/>
  <c r="I207" i="15"/>
  <c r="N453" i="11"/>
  <c r="O453" i="11" s="1"/>
  <c r="O421" i="11"/>
  <c r="O424" i="11"/>
  <c r="N456" i="11"/>
  <c r="O456" i="11" s="1"/>
  <c r="I451" i="11"/>
  <c r="I420" i="11"/>
  <c r="I390" i="11"/>
  <c r="I268" i="11"/>
  <c r="I300" i="11"/>
  <c r="I239" i="11"/>
  <c r="I177" i="11"/>
  <c r="I20" i="11"/>
  <c r="I83" i="11"/>
  <c r="I52" i="11"/>
  <c r="I115" i="11"/>
  <c r="O84" i="5"/>
  <c r="O19" i="5"/>
  <c r="O54" i="5"/>
  <c r="I451" i="15" l="1"/>
  <c r="I393" i="21"/>
  <c r="I269" i="15"/>
  <c r="I360" i="18"/>
  <c r="I300" i="18"/>
  <c r="I177" i="15"/>
  <c r="I240" i="18"/>
  <c r="I452" i="18"/>
  <c r="I118" i="21"/>
  <c r="I390" i="15"/>
  <c r="I330" i="15"/>
  <c r="I85" i="18"/>
  <c r="I420" i="15"/>
  <c r="I150" i="15"/>
  <c r="I148" i="11"/>
  <c r="I207" i="21"/>
  <c r="I360" i="15"/>
  <c r="I178" i="18"/>
  <c r="I84" i="21"/>
  <c r="I330" i="21"/>
  <c r="I239" i="21"/>
  <c r="I207" i="11"/>
  <c r="I360" i="11"/>
  <c r="I330" i="11"/>
  <c r="I420" i="21"/>
  <c r="I149" i="21"/>
  <c r="I117" i="18"/>
  <c r="I82" i="5"/>
  <c r="Q389" i="21"/>
  <c r="R389" i="21" s="1"/>
  <c r="Q146" i="21"/>
  <c r="R146" i="21" s="1"/>
  <c r="Q237" i="21"/>
  <c r="R237" i="21" s="1"/>
  <c r="Q329" i="21"/>
  <c r="R329" i="21" s="1"/>
  <c r="Q83" i="21"/>
  <c r="R83" i="21" s="1"/>
  <c r="Q419" i="21"/>
  <c r="R419" i="21" s="1"/>
  <c r="Q176" i="21"/>
  <c r="R176" i="21" s="1"/>
  <c r="Q19" i="21"/>
  <c r="R19" i="21" s="1"/>
  <c r="Q268" i="21"/>
  <c r="R268" i="21" s="1"/>
  <c r="Q359" i="21"/>
  <c r="R359" i="21" s="1"/>
  <c r="Q115" i="21"/>
  <c r="R115" i="21" s="1"/>
  <c r="Q450" i="21"/>
  <c r="R450" i="21" s="1"/>
  <c r="Q206" i="21"/>
  <c r="R206" i="21" s="1"/>
  <c r="Q299" i="21"/>
  <c r="R299" i="21" s="1"/>
  <c r="Q51" i="21"/>
  <c r="R51" i="21" s="1"/>
  <c r="Q389" i="18"/>
  <c r="R389" i="18" s="1"/>
  <c r="Q146" i="18"/>
  <c r="R146" i="18" s="1"/>
  <c r="Q237" i="18"/>
  <c r="R237" i="18" s="1"/>
  <c r="Q329" i="18"/>
  <c r="R329" i="18" s="1"/>
  <c r="Q83" i="18"/>
  <c r="R83" i="18" s="1"/>
  <c r="Q419" i="18"/>
  <c r="R419" i="18" s="1"/>
  <c r="Q176" i="18"/>
  <c r="R176" i="18" s="1"/>
  <c r="Q19" i="18"/>
  <c r="R19" i="18" s="1"/>
  <c r="Q268" i="18"/>
  <c r="R268" i="18" s="1"/>
  <c r="Q359" i="18"/>
  <c r="R359" i="18" s="1"/>
  <c r="Q115" i="18"/>
  <c r="R115" i="18" s="1"/>
  <c r="Q450" i="18"/>
  <c r="R450" i="18" s="1"/>
  <c r="Q206" i="18"/>
  <c r="R206" i="18" s="1"/>
  <c r="Q299" i="18"/>
  <c r="R299" i="18" s="1"/>
  <c r="Q51" i="18"/>
  <c r="R51" i="18" s="1"/>
  <c r="Q20" i="5"/>
  <c r="R20" i="5" s="1"/>
  <c r="Q52" i="5"/>
  <c r="R52" i="5" s="1"/>
  <c r="Q84" i="5"/>
  <c r="R84" i="5" s="1"/>
  <c r="Q116" i="5"/>
  <c r="R116" i="5" s="1"/>
  <c r="Q450" i="11"/>
  <c r="R450" i="11" s="1"/>
  <c r="Q206" i="11"/>
  <c r="R206" i="11" s="1"/>
  <c r="Q299" i="11"/>
  <c r="R299" i="11" s="1"/>
  <c r="Q389" i="11"/>
  <c r="R389" i="11" s="1"/>
  <c r="Q146" i="11"/>
  <c r="R146" i="11" s="1"/>
  <c r="Q237" i="11"/>
  <c r="R237" i="11" s="1"/>
  <c r="Q329" i="11"/>
  <c r="R329" i="11" s="1"/>
  <c r="Q419" i="11"/>
  <c r="R419" i="11" s="1"/>
  <c r="Q176" i="11"/>
  <c r="R176" i="11" s="1"/>
  <c r="Q268" i="11"/>
  <c r="R268" i="11" s="1"/>
  <c r="Q359" i="11"/>
  <c r="R359" i="11" s="1"/>
  <c r="Q389" i="15"/>
  <c r="R389" i="15" s="1"/>
  <c r="Q146" i="15"/>
  <c r="R146" i="15" s="1"/>
  <c r="Q237" i="15"/>
  <c r="R237" i="15" s="1"/>
  <c r="Q329" i="15"/>
  <c r="R329" i="15" s="1"/>
  <c r="Q83" i="15"/>
  <c r="R83" i="15" s="1"/>
  <c r="Q419" i="15"/>
  <c r="R419" i="15" s="1"/>
  <c r="Q176" i="15"/>
  <c r="R176" i="15" s="1"/>
  <c r="Q19" i="15"/>
  <c r="R19" i="15" s="1"/>
  <c r="Q268" i="15"/>
  <c r="R268" i="15" s="1"/>
  <c r="Q359" i="15"/>
  <c r="R359" i="15" s="1"/>
  <c r="Q115" i="15"/>
  <c r="R115" i="15" s="1"/>
  <c r="Q450" i="15"/>
  <c r="R450" i="15" s="1"/>
  <c r="Q206" i="15"/>
  <c r="R206" i="15" s="1"/>
  <c r="Q299" i="15"/>
  <c r="R299" i="15" s="1"/>
  <c r="Q51" i="15"/>
  <c r="R51" i="15" s="1"/>
  <c r="Q51" i="11"/>
  <c r="R51" i="11" s="1"/>
  <c r="Q83" i="11"/>
  <c r="R83" i="11" s="1"/>
  <c r="Q19" i="11"/>
  <c r="R19" i="11" s="1"/>
  <c r="Q115" i="11"/>
  <c r="R115" i="11" s="1"/>
  <c r="I300" i="21"/>
  <c r="I53" i="21"/>
  <c r="I178" i="21"/>
  <c r="I362" i="21"/>
  <c r="I270" i="21"/>
  <c r="I452" i="21"/>
  <c r="I19" i="21"/>
  <c r="I391" i="18"/>
  <c r="I269" i="18"/>
  <c r="I151" i="18"/>
  <c r="I421" i="18"/>
  <c r="I330" i="18"/>
  <c r="I21" i="18"/>
  <c r="I207" i="18"/>
  <c r="I54" i="18"/>
  <c r="I20" i="15"/>
  <c r="I85" i="15"/>
  <c r="I116" i="15"/>
  <c r="I208" i="15"/>
  <c r="I300" i="15"/>
  <c r="I238" i="15"/>
  <c r="I53" i="15"/>
  <c r="I452" i="11"/>
  <c r="I421" i="11"/>
  <c r="I391" i="11"/>
  <c r="I269" i="11"/>
  <c r="I301" i="11"/>
  <c r="I240" i="11"/>
  <c r="I178" i="11"/>
  <c r="I53" i="11"/>
  <c r="I116" i="11"/>
  <c r="I21" i="11"/>
  <c r="I84" i="11"/>
  <c r="O85" i="5"/>
  <c r="O20" i="5"/>
  <c r="O55" i="5"/>
  <c r="I452" i="15" l="1"/>
  <c r="I394" i="21"/>
  <c r="I270" i="15"/>
  <c r="I301" i="18"/>
  <c r="I361" i="18"/>
  <c r="I178" i="15"/>
  <c r="I241" i="18"/>
  <c r="I119" i="21"/>
  <c r="I453" i="18"/>
  <c r="I391" i="15"/>
  <c r="I331" i="15"/>
  <c r="I149" i="11"/>
  <c r="I86" i="18"/>
  <c r="I421" i="15"/>
  <c r="I151" i="15"/>
  <c r="I361" i="15"/>
  <c r="I208" i="21"/>
  <c r="I179" i="18"/>
  <c r="I85" i="21"/>
  <c r="I240" i="21"/>
  <c r="I331" i="21"/>
  <c r="I208" i="11"/>
  <c r="I331" i="11"/>
  <c r="I118" i="18"/>
  <c r="I361" i="11"/>
  <c r="I421" i="21"/>
  <c r="I83" i="5"/>
  <c r="I150" i="21"/>
  <c r="Q238" i="21"/>
  <c r="R238" i="21" s="1"/>
  <c r="Q330" i="21"/>
  <c r="R330" i="21" s="1"/>
  <c r="Q84" i="21"/>
  <c r="R84" i="21" s="1"/>
  <c r="Q420" i="21"/>
  <c r="R420" i="21" s="1"/>
  <c r="Q177" i="21"/>
  <c r="R177" i="21" s="1"/>
  <c r="Q20" i="21"/>
  <c r="R20" i="21" s="1"/>
  <c r="Q269" i="21"/>
  <c r="R269" i="21" s="1"/>
  <c r="Q360" i="21"/>
  <c r="R360" i="21" s="1"/>
  <c r="Q116" i="21"/>
  <c r="R116" i="21" s="1"/>
  <c r="Q451" i="21"/>
  <c r="R451" i="21" s="1"/>
  <c r="Q207" i="21"/>
  <c r="R207" i="21" s="1"/>
  <c r="Q300" i="21"/>
  <c r="R300" i="21" s="1"/>
  <c r="Q52" i="21"/>
  <c r="R52" i="21" s="1"/>
  <c r="Q390" i="21"/>
  <c r="R390" i="21" s="1"/>
  <c r="Q147" i="21"/>
  <c r="R147" i="21" s="1"/>
  <c r="Q238" i="18"/>
  <c r="R238" i="18" s="1"/>
  <c r="Q330" i="18"/>
  <c r="R330" i="18" s="1"/>
  <c r="Q84" i="18"/>
  <c r="R84" i="18" s="1"/>
  <c r="Q420" i="18"/>
  <c r="R420" i="18" s="1"/>
  <c r="Q177" i="18"/>
  <c r="R177" i="18" s="1"/>
  <c r="Q20" i="18"/>
  <c r="R20" i="18" s="1"/>
  <c r="Q269" i="18"/>
  <c r="R269" i="18" s="1"/>
  <c r="Q360" i="18"/>
  <c r="R360" i="18" s="1"/>
  <c r="Q116" i="18"/>
  <c r="R116" i="18" s="1"/>
  <c r="Q451" i="18"/>
  <c r="R451" i="18" s="1"/>
  <c r="Q207" i="18"/>
  <c r="R207" i="18" s="1"/>
  <c r="Q300" i="18"/>
  <c r="R300" i="18" s="1"/>
  <c r="Q52" i="18"/>
  <c r="R52" i="18" s="1"/>
  <c r="Q390" i="18"/>
  <c r="R390" i="18" s="1"/>
  <c r="Q147" i="18"/>
  <c r="R147" i="18" s="1"/>
  <c r="Q21" i="5"/>
  <c r="R21" i="5" s="1"/>
  <c r="Q53" i="5"/>
  <c r="R53" i="5" s="1"/>
  <c r="Q85" i="5"/>
  <c r="R85" i="5" s="1"/>
  <c r="Q117" i="5"/>
  <c r="R117" i="5" s="1"/>
  <c r="Q360" i="11"/>
  <c r="R360" i="11" s="1"/>
  <c r="Q451" i="11"/>
  <c r="R451" i="11" s="1"/>
  <c r="Q207" i="11"/>
  <c r="R207" i="11" s="1"/>
  <c r="Q300" i="11"/>
  <c r="R300" i="11" s="1"/>
  <c r="Q390" i="11"/>
  <c r="R390" i="11" s="1"/>
  <c r="Q147" i="11"/>
  <c r="R147" i="11" s="1"/>
  <c r="Q238" i="11"/>
  <c r="R238" i="11" s="1"/>
  <c r="Q330" i="11"/>
  <c r="R330" i="11" s="1"/>
  <c r="Q420" i="11"/>
  <c r="R420" i="11" s="1"/>
  <c r="Q177" i="11"/>
  <c r="R177" i="11" s="1"/>
  <c r="Q269" i="11"/>
  <c r="R269" i="11" s="1"/>
  <c r="Q238" i="15"/>
  <c r="R238" i="15" s="1"/>
  <c r="Q330" i="15"/>
  <c r="R330" i="15" s="1"/>
  <c r="Q84" i="15"/>
  <c r="R84" i="15" s="1"/>
  <c r="Q420" i="15"/>
  <c r="R420" i="15" s="1"/>
  <c r="Q177" i="15"/>
  <c r="R177" i="15" s="1"/>
  <c r="Q20" i="15"/>
  <c r="R20" i="15" s="1"/>
  <c r="Q269" i="15"/>
  <c r="R269" i="15" s="1"/>
  <c r="Q360" i="15"/>
  <c r="R360" i="15" s="1"/>
  <c r="Q116" i="15"/>
  <c r="R116" i="15" s="1"/>
  <c r="Q451" i="15"/>
  <c r="R451" i="15" s="1"/>
  <c r="Q207" i="15"/>
  <c r="R207" i="15" s="1"/>
  <c r="Q300" i="15"/>
  <c r="R300" i="15" s="1"/>
  <c r="Q52" i="15"/>
  <c r="R52" i="15" s="1"/>
  <c r="Q390" i="15"/>
  <c r="R390" i="15" s="1"/>
  <c r="Q147" i="15"/>
  <c r="R147" i="15" s="1"/>
  <c r="Q84" i="11"/>
  <c r="R84" i="11" s="1"/>
  <c r="Q20" i="11"/>
  <c r="R20" i="11" s="1"/>
  <c r="Q116" i="11"/>
  <c r="R116" i="11" s="1"/>
  <c r="Q52" i="11"/>
  <c r="R52" i="11" s="1"/>
  <c r="I54" i="21"/>
  <c r="I301" i="21"/>
  <c r="I271" i="21"/>
  <c r="I20" i="21"/>
  <c r="I453" i="21"/>
  <c r="I363" i="21"/>
  <c r="I179" i="21"/>
  <c r="I208" i="18"/>
  <c r="I152" i="18"/>
  <c r="I331" i="18"/>
  <c r="I270" i="18"/>
  <c r="I55" i="18"/>
  <c r="I22" i="18"/>
  <c r="I422" i="18"/>
  <c r="I392" i="18"/>
  <c r="I117" i="15"/>
  <c r="I239" i="15"/>
  <c r="I209" i="15"/>
  <c r="I54" i="15"/>
  <c r="I301" i="15"/>
  <c r="I86" i="15"/>
  <c r="I21" i="15"/>
  <c r="I453" i="11"/>
  <c r="I422" i="11"/>
  <c r="I392" i="11"/>
  <c r="I270" i="11"/>
  <c r="I302" i="11"/>
  <c r="I241" i="11"/>
  <c r="I179" i="11"/>
  <c r="I54" i="11"/>
  <c r="I22" i="11"/>
  <c r="I85" i="11"/>
  <c r="I117" i="11"/>
  <c r="O86" i="5"/>
  <c r="O21" i="5"/>
  <c r="O56" i="5"/>
  <c r="O57" i="5"/>
  <c r="I453" i="15" l="1"/>
  <c r="I271" i="15"/>
  <c r="I395" i="21"/>
  <c r="I362" i="18"/>
  <c r="I302" i="18"/>
  <c r="I179" i="15"/>
  <c r="I242" i="18"/>
  <c r="I120" i="21"/>
  <c r="I392" i="15"/>
  <c r="I454" i="18"/>
  <c r="I332" i="15"/>
  <c r="I150" i="11"/>
  <c r="I87" i="18"/>
  <c r="I422" i="15"/>
  <c r="I362" i="15"/>
  <c r="I152" i="15"/>
  <c r="I180" i="18"/>
  <c r="I209" i="21"/>
  <c r="I86" i="21"/>
  <c r="I332" i="21"/>
  <c r="I241" i="21"/>
  <c r="I209" i="11"/>
  <c r="I84" i="5"/>
  <c r="I362" i="11"/>
  <c r="I422" i="21"/>
  <c r="I332" i="11"/>
  <c r="I119" i="18"/>
  <c r="I151" i="21"/>
  <c r="Q331" i="21"/>
  <c r="R331" i="21" s="1"/>
  <c r="Q85" i="21"/>
  <c r="R85" i="21" s="1"/>
  <c r="Q421" i="21"/>
  <c r="R421" i="21" s="1"/>
  <c r="Q178" i="21"/>
  <c r="R178" i="21" s="1"/>
  <c r="Q21" i="21"/>
  <c r="R21" i="21" s="1"/>
  <c r="Q270" i="21"/>
  <c r="R270" i="21" s="1"/>
  <c r="Q361" i="21"/>
  <c r="R361" i="21" s="1"/>
  <c r="Q117" i="21"/>
  <c r="R117" i="21" s="1"/>
  <c r="Q452" i="21"/>
  <c r="R452" i="21" s="1"/>
  <c r="Q208" i="21"/>
  <c r="R208" i="21" s="1"/>
  <c r="Q301" i="21"/>
  <c r="R301" i="21" s="1"/>
  <c r="Q53" i="21"/>
  <c r="R53" i="21" s="1"/>
  <c r="Q391" i="21"/>
  <c r="R391" i="21" s="1"/>
  <c r="Q148" i="21"/>
  <c r="R148" i="21" s="1"/>
  <c r="Q239" i="21"/>
  <c r="R239" i="21" s="1"/>
  <c r="Q331" i="18"/>
  <c r="R331" i="18" s="1"/>
  <c r="Q85" i="18"/>
  <c r="R85" i="18" s="1"/>
  <c r="Q421" i="18"/>
  <c r="R421" i="18" s="1"/>
  <c r="Q178" i="18"/>
  <c r="R178" i="18" s="1"/>
  <c r="Q21" i="18"/>
  <c r="R21" i="18" s="1"/>
  <c r="Q270" i="18"/>
  <c r="R270" i="18" s="1"/>
  <c r="Q361" i="18"/>
  <c r="R361" i="18" s="1"/>
  <c r="Q117" i="18"/>
  <c r="R117" i="18" s="1"/>
  <c r="Q452" i="18"/>
  <c r="R452" i="18" s="1"/>
  <c r="Q208" i="18"/>
  <c r="R208" i="18" s="1"/>
  <c r="Q301" i="18"/>
  <c r="R301" i="18" s="1"/>
  <c r="Q53" i="18"/>
  <c r="R53" i="18" s="1"/>
  <c r="Q391" i="18"/>
  <c r="R391" i="18" s="1"/>
  <c r="Q148" i="18"/>
  <c r="R148" i="18" s="1"/>
  <c r="Q239" i="18"/>
  <c r="R239" i="18" s="1"/>
  <c r="Q22" i="5"/>
  <c r="R22" i="5" s="1"/>
  <c r="Q118" i="5"/>
  <c r="R118" i="5" s="1"/>
  <c r="Q54" i="5"/>
  <c r="R54" i="5" s="1"/>
  <c r="Q86" i="5"/>
  <c r="R86" i="5" s="1"/>
  <c r="Q270" i="11"/>
  <c r="R270" i="11" s="1"/>
  <c r="Q361" i="11"/>
  <c r="R361" i="11" s="1"/>
  <c r="Q452" i="11"/>
  <c r="R452" i="11" s="1"/>
  <c r="Q208" i="11"/>
  <c r="R208" i="11" s="1"/>
  <c r="Q301" i="11"/>
  <c r="R301" i="11" s="1"/>
  <c r="Q391" i="11"/>
  <c r="R391" i="11" s="1"/>
  <c r="Q148" i="11"/>
  <c r="R148" i="11" s="1"/>
  <c r="Q239" i="11"/>
  <c r="R239" i="11" s="1"/>
  <c r="Q331" i="11"/>
  <c r="R331" i="11" s="1"/>
  <c r="Q421" i="11"/>
  <c r="R421" i="11" s="1"/>
  <c r="Q178" i="11"/>
  <c r="R178" i="11" s="1"/>
  <c r="Q331" i="15"/>
  <c r="R331" i="15" s="1"/>
  <c r="Q85" i="15"/>
  <c r="R85" i="15" s="1"/>
  <c r="Q421" i="15"/>
  <c r="R421" i="15" s="1"/>
  <c r="Q178" i="15"/>
  <c r="R178" i="15" s="1"/>
  <c r="Q21" i="15"/>
  <c r="R21" i="15" s="1"/>
  <c r="Q270" i="15"/>
  <c r="R270" i="15" s="1"/>
  <c r="Q361" i="15"/>
  <c r="R361" i="15" s="1"/>
  <c r="Q117" i="15"/>
  <c r="R117" i="15" s="1"/>
  <c r="Q452" i="15"/>
  <c r="R452" i="15" s="1"/>
  <c r="Q208" i="15"/>
  <c r="R208" i="15" s="1"/>
  <c r="Q301" i="15"/>
  <c r="R301" i="15" s="1"/>
  <c r="Q53" i="15"/>
  <c r="R53" i="15" s="1"/>
  <c r="Q391" i="15"/>
  <c r="R391" i="15" s="1"/>
  <c r="Q148" i="15"/>
  <c r="R148" i="15" s="1"/>
  <c r="Q239" i="15"/>
  <c r="R239" i="15" s="1"/>
  <c r="Q85" i="11"/>
  <c r="R85" i="11" s="1"/>
  <c r="Q21" i="11"/>
  <c r="R21" i="11" s="1"/>
  <c r="Q117" i="11"/>
  <c r="R117" i="11" s="1"/>
  <c r="Q53" i="11"/>
  <c r="R53" i="11" s="1"/>
  <c r="I302" i="21"/>
  <c r="I180" i="21"/>
  <c r="I21" i="21"/>
  <c r="I272" i="21"/>
  <c r="I364" i="21"/>
  <c r="I454" i="21"/>
  <c r="I55" i="21"/>
  <c r="I271" i="18"/>
  <c r="I423" i="18"/>
  <c r="I209" i="18"/>
  <c r="I393" i="18"/>
  <c r="I23" i="18"/>
  <c r="I56" i="18"/>
  <c r="I332" i="18"/>
  <c r="I210" i="15"/>
  <c r="I302" i="15"/>
  <c r="I240" i="15"/>
  <c r="I87" i="15"/>
  <c r="I55" i="15"/>
  <c r="I22" i="15"/>
  <c r="I118" i="15"/>
  <c r="I454" i="11"/>
  <c r="I423" i="11"/>
  <c r="I393" i="11"/>
  <c r="I271" i="11"/>
  <c r="I303" i="11"/>
  <c r="I242" i="11"/>
  <c r="I180" i="11"/>
  <c r="I118" i="11"/>
  <c r="I86" i="11"/>
  <c r="I23" i="11"/>
  <c r="I55" i="11"/>
  <c r="O87" i="5"/>
  <c r="O22" i="5"/>
  <c r="I454" i="15" l="1"/>
  <c r="I272" i="15"/>
  <c r="I363" i="18"/>
  <c r="I303" i="18"/>
  <c r="I180" i="15"/>
  <c r="I243" i="18"/>
  <c r="I121" i="21"/>
  <c r="I393" i="15"/>
  <c r="I455" i="18"/>
  <c r="I333" i="15"/>
  <c r="I151" i="11"/>
  <c r="I423" i="15"/>
  <c r="I88" i="18"/>
  <c r="I363" i="15"/>
  <c r="I181" i="18"/>
  <c r="I210" i="21"/>
  <c r="I87" i="21"/>
  <c r="I242" i="21"/>
  <c r="I333" i="21"/>
  <c r="I210" i="11"/>
  <c r="I333" i="11"/>
  <c r="I85" i="5"/>
  <c r="I120" i="18"/>
  <c r="I152" i="21"/>
  <c r="I423" i="21"/>
  <c r="I363" i="11"/>
  <c r="Q422" i="21"/>
  <c r="R422" i="21" s="1"/>
  <c r="Q179" i="21"/>
  <c r="R179" i="21" s="1"/>
  <c r="Q22" i="21"/>
  <c r="R22" i="21" s="1"/>
  <c r="Q271" i="21"/>
  <c r="R271" i="21" s="1"/>
  <c r="Q362" i="21"/>
  <c r="R362" i="21" s="1"/>
  <c r="Q118" i="21"/>
  <c r="R118" i="21" s="1"/>
  <c r="Q453" i="21"/>
  <c r="R453" i="21" s="1"/>
  <c r="Q209" i="21"/>
  <c r="R209" i="21" s="1"/>
  <c r="Q302" i="21"/>
  <c r="R302" i="21" s="1"/>
  <c r="Q54" i="21"/>
  <c r="R54" i="21" s="1"/>
  <c r="Q392" i="21"/>
  <c r="R392" i="21" s="1"/>
  <c r="Q149" i="21"/>
  <c r="R149" i="21" s="1"/>
  <c r="Q240" i="21"/>
  <c r="R240" i="21" s="1"/>
  <c r="Q332" i="21"/>
  <c r="R332" i="21" s="1"/>
  <c r="Q86" i="21"/>
  <c r="R86" i="21" s="1"/>
  <c r="Q422" i="18"/>
  <c r="R422" i="18" s="1"/>
  <c r="Q179" i="18"/>
  <c r="R179" i="18" s="1"/>
  <c r="Q22" i="18"/>
  <c r="R22" i="18" s="1"/>
  <c r="Q271" i="18"/>
  <c r="R271" i="18" s="1"/>
  <c r="Q362" i="18"/>
  <c r="R362" i="18" s="1"/>
  <c r="Q118" i="18"/>
  <c r="R118" i="18" s="1"/>
  <c r="Q453" i="18"/>
  <c r="R453" i="18" s="1"/>
  <c r="Q209" i="18"/>
  <c r="R209" i="18" s="1"/>
  <c r="Q302" i="18"/>
  <c r="R302" i="18" s="1"/>
  <c r="Q54" i="18"/>
  <c r="R54" i="18" s="1"/>
  <c r="Q392" i="18"/>
  <c r="R392" i="18" s="1"/>
  <c r="Q149" i="18"/>
  <c r="R149" i="18" s="1"/>
  <c r="Q240" i="18"/>
  <c r="R240" i="18" s="1"/>
  <c r="Q332" i="18"/>
  <c r="R332" i="18" s="1"/>
  <c r="Q86" i="18"/>
  <c r="R86" i="18" s="1"/>
  <c r="Q23" i="5"/>
  <c r="R23" i="5" s="1"/>
  <c r="Q119" i="5"/>
  <c r="R119" i="5" s="1"/>
  <c r="Q55" i="5"/>
  <c r="R55" i="5" s="1"/>
  <c r="Q87" i="5"/>
  <c r="R87" i="5" s="1"/>
  <c r="Q422" i="11"/>
  <c r="R422" i="11" s="1"/>
  <c r="Q179" i="11"/>
  <c r="R179" i="11" s="1"/>
  <c r="Q271" i="11"/>
  <c r="R271" i="11" s="1"/>
  <c r="Q362" i="11"/>
  <c r="R362" i="11" s="1"/>
  <c r="Q453" i="11"/>
  <c r="R453" i="11" s="1"/>
  <c r="Q209" i="11"/>
  <c r="R209" i="11" s="1"/>
  <c r="Q302" i="11"/>
  <c r="R302" i="11" s="1"/>
  <c r="Q392" i="11"/>
  <c r="R392" i="11" s="1"/>
  <c r="Q149" i="11"/>
  <c r="R149" i="11" s="1"/>
  <c r="Q240" i="11"/>
  <c r="R240" i="11" s="1"/>
  <c r="Q332" i="11"/>
  <c r="R332" i="11" s="1"/>
  <c r="Q422" i="15"/>
  <c r="R422" i="15" s="1"/>
  <c r="Q179" i="15"/>
  <c r="R179" i="15" s="1"/>
  <c r="Q22" i="15"/>
  <c r="R22" i="15" s="1"/>
  <c r="Q271" i="15"/>
  <c r="R271" i="15" s="1"/>
  <c r="Q362" i="15"/>
  <c r="R362" i="15" s="1"/>
  <c r="Q118" i="15"/>
  <c r="R118" i="15" s="1"/>
  <c r="Q453" i="15"/>
  <c r="R453" i="15" s="1"/>
  <c r="Q209" i="15"/>
  <c r="R209" i="15" s="1"/>
  <c r="Q302" i="15"/>
  <c r="R302" i="15" s="1"/>
  <c r="Q54" i="15"/>
  <c r="R54" i="15" s="1"/>
  <c r="Q392" i="15"/>
  <c r="R392" i="15" s="1"/>
  <c r="Q149" i="15"/>
  <c r="R149" i="15" s="1"/>
  <c r="Q240" i="15"/>
  <c r="R240" i="15" s="1"/>
  <c r="Q332" i="15"/>
  <c r="R332" i="15" s="1"/>
  <c r="Q86" i="15"/>
  <c r="R86" i="15" s="1"/>
  <c r="Q86" i="11"/>
  <c r="R86" i="11" s="1"/>
  <c r="Q22" i="11"/>
  <c r="R22" i="11" s="1"/>
  <c r="Q118" i="11"/>
  <c r="R118" i="11" s="1"/>
  <c r="Q54" i="11"/>
  <c r="R54" i="11" s="1"/>
  <c r="I365" i="21"/>
  <c r="I455" i="21"/>
  <c r="I273" i="21"/>
  <c r="I303" i="21"/>
  <c r="I22" i="21"/>
  <c r="I181" i="21"/>
  <c r="I56" i="21"/>
  <c r="I424" i="18"/>
  <c r="I272" i="18"/>
  <c r="I210" i="18"/>
  <c r="I24" i="18"/>
  <c r="I394" i="18"/>
  <c r="I333" i="18"/>
  <c r="I57" i="18"/>
  <c r="I119" i="15"/>
  <c r="I241" i="15"/>
  <c r="I88" i="15"/>
  <c r="I23" i="15"/>
  <c r="I56" i="15"/>
  <c r="I211" i="15"/>
  <c r="I303" i="15"/>
  <c r="I455" i="11"/>
  <c r="I424" i="11"/>
  <c r="I394" i="11"/>
  <c r="I272" i="11"/>
  <c r="I304" i="11"/>
  <c r="I243" i="11"/>
  <c r="I181" i="11"/>
  <c r="I87" i="11"/>
  <c r="I24" i="11"/>
  <c r="I119" i="11"/>
  <c r="I56" i="11"/>
  <c r="O88" i="5"/>
  <c r="O89" i="5"/>
  <c r="O24" i="5"/>
  <c r="O23" i="5"/>
  <c r="I273" i="15" l="1"/>
  <c r="I455" i="15"/>
  <c r="I304" i="18"/>
  <c r="I364" i="18"/>
  <c r="I181" i="15"/>
  <c r="I394" i="15"/>
  <c r="I334" i="15"/>
  <c r="I456" i="18"/>
  <c r="I152" i="11"/>
  <c r="I424" i="15"/>
  <c r="I364" i="15"/>
  <c r="I89" i="18"/>
  <c r="I211" i="21"/>
  <c r="I182" i="18"/>
  <c r="I88" i="21"/>
  <c r="I334" i="21"/>
  <c r="I243" i="21"/>
  <c r="I211" i="11"/>
  <c r="I364" i="11"/>
  <c r="I424" i="21"/>
  <c r="I121" i="18"/>
  <c r="I334" i="11"/>
  <c r="I86" i="5"/>
  <c r="Q272" i="21"/>
  <c r="R272" i="21" s="1"/>
  <c r="Q363" i="21"/>
  <c r="R363" i="21" s="1"/>
  <c r="Q119" i="21"/>
  <c r="R119" i="21" s="1"/>
  <c r="Q454" i="21"/>
  <c r="R454" i="21" s="1"/>
  <c r="Q210" i="21"/>
  <c r="R210" i="21" s="1"/>
  <c r="Q303" i="21"/>
  <c r="R303" i="21" s="1"/>
  <c r="Q55" i="21"/>
  <c r="R55" i="21" s="1"/>
  <c r="Q393" i="21"/>
  <c r="R393" i="21" s="1"/>
  <c r="Q150" i="21"/>
  <c r="R150" i="21" s="1"/>
  <c r="Q241" i="21"/>
  <c r="R241" i="21" s="1"/>
  <c r="Q333" i="21"/>
  <c r="R333" i="21" s="1"/>
  <c r="Q87" i="21"/>
  <c r="R87" i="21" s="1"/>
  <c r="Q423" i="21"/>
  <c r="R423" i="21" s="1"/>
  <c r="Q180" i="21"/>
  <c r="R180" i="21" s="1"/>
  <c r="Q23" i="21"/>
  <c r="R23" i="21" s="1"/>
  <c r="Q272" i="18"/>
  <c r="R272" i="18" s="1"/>
  <c r="Q363" i="18"/>
  <c r="R363" i="18" s="1"/>
  <c r="Q119" i="18"/>
  <c r="R119" i="18" s="1"/>
  <c r="Q454" i="18"/>
  <c r="R454" i="18" s="1"/>
  <c r="Q210" i="18"/>
  <c r="R210" i="18" s="1"/>
  <c r="Q303" i="18"/>
  <c r="R303" i="18" s="1"/>
  <c r="Q55" i="18"/>
  <c r="R55" i="18" s="1"/>
  <c r="Q393" i="18"/>
  <c r="R393" i="18" s="1"/>
  <c r="Q150" i="18"/>
  <c r="R150" i="18" s="1"/>
  <c r="Q241" i="18"/>
  <c r="R241" i="18" s="1"/>
  <c r="Q333" i="18"/>
  <c r="R333" i="18" s="1"/>
  <c r="Q87" i="18"/>
  <c r="R87" i="18" s="1"/>
  <c r="Q423" i="18"/>
  <c r="R423" i="18" s="1"/>
  <c r="Q180" i="18"/>
  <c r="R180" i="18" s="1"/>
  <c r="Q23" i="18"/>
  <c r="R23" i="18" s="1"/>
  <c r="Q24" i="5"/>
  <c r="R24" i="5" s="1"/>
  <c r="Q120" i="5"/>
  <c r="R120" i="5" s="1"/>
  <c r="Q56" i="5"/>
  <c r="R56" i="5" s="1"/>
  <c r="Q88" i="5"/>
  <c r="R88" i="5" s="1"/>
  <c r="Q333" i="11"/>
  <c r="R333" i="11" s="1"/>
  <c r="Q423" i="11"/>
  <c r="R423" i="11" s="1"/>
  <c r="Q180" i="11"/>
  <c r="R180" i="11" s="1"/>
  <c r="Q272" i="11"/>
  <c r="R272" i="11" s="1"/>
  <c r="Q363" i="11"/>
  <c r="R363" i="11" s="1"/>
  <c r="Q454" i="11"/>
  <c r="R454" i="11" s="1"/>
  <c r="Q210" i="11"/>
  <c r="R210" i="11" s="1"/>
  <c r="Q303" i="11"/>
  <c r="R303" i="11" s="1"/>
  <c r="Q393" i="11"/>
  <c r="R393" i="11" s="1"/>
  <c r="Q150" i="11"/>
  <c r="R150" i="11" s="1"/>
  <c r="Q241" i="11"/>
  <c r="R241" i="11" s="1"/>
  <c r="Q272" i="15"/>
  <c r="R272" i="15" s="1"/>
  <c r="Q363" i="15"/>
  <c r="R363" i="15" s="1"/>
  <c r="Q119" i="15"/>
  <c r="R119" i="15" s="1"/>
  <c r="Q454" i="15"/>
  <c r="R454" i="15" s="1"/>
  <c r="Q210" i="15"/>
  <c r="R210" i="15" s="1"/>
  <c r="Q303" i="15"/>
  <c r="R303" i="15" s="1"/>
  <c r="Q55" i="15"/>
  <c r="R55" i="15" s="1"/>
  <c r="Q393" i="15"/>
  <c r="R393" i="15" s="1"/>
  <c r="Q150" i="15"/>
  <c r="R150" i="15" s="1"/>
  <c r="Q241" i="15"/>
  <c r="R241" i="15" s="1"/>
  <c r="Q333" i="15"/>
  <c r="R333" i="15" s="1"/>
  <c r="Q87" i="15"/>
  <c r="R87" i="15" s="1"/>
  <c r="Q423" i="15"/>
  <c r="R423" i="15" s="1"/>
  <c r="Q180" i="15"/>
  <c r="R180" i="15" s="1"/>
  <c r="Q23" i="15"/>
  <c r="R23" i="15" s="1"/>
  <c r="Q23" i="11"/>
  <c r="R23" i="11" s="1"/>
  <c r="Q119" i="11"/>
  <c r="R119" i="11" s="1"/>
  <c r="Q55" i="11"/>
  <c r="R55" i="11" s="1"/>
  <c r="Q87" i="11"/>
  <c r="R87" i="11" s="1"/>
  <c r="I57" i="21"/>
  <c r="I182" i="21"/>
  <c r="I456" i="21"/>
  <c r="I274" i="21"/>
  <c r="I304" i="21"/>
  <c r="I23" i="21"/>
  <c r="I273" i="18"/>
  <c r="I425" i="18"/>
  <c r="I334" i="18"/>
  <c r="I395" i="18"/>
  <c r="I211" i="18"/>
  <c r="I24" i="15"/>
  <c r="I304" i="15"/>
  <c r="I57" i="15"/>
  <c r="I120" i="15"/>
  <c r="I89" i="15"/>
  <c r="I212" i="15"/>
  <c r="I242" i="15"/>
  <c r="I456" i="11"/>
  <c r="I425" i="11"/>
  <c r="I395" i="11"/>
  <c r="I273" i="11"/>
  <c r="I305" i="11"/>
  <c r="I182" i="11"/>
  <c r="I88" i="11"/>
  <c r="I120" i="11"/>
  <c r="I57" i="11"/>
  <c r="I274" i="15" l="1"/>
  <c r="I456" i="15"/>
  <c r="I305" i="18"/>
  <c r="I365" i="18"/>
  <c r="I182" i="15"/>
  <c r="I395" i="15"/>
  <c r="I335" i="15"/>
  <c r="I425" i="15"/>
  <c r="I365" i="15"/>
  <c r="I212" i="21"/>
  <c r="I89" i="21"/>
  <c r="I335" i="21"/>
  <c r="I212" i="11"/>
  <c r="I365" i="11"/>
  <c r="I87" i="5"/>
  <c r="I335" i="11"/>
  <c r="I425" i="21"/>
  <c r="Q364" i="21"/>
  <c r="R364" i="21" s="1"/>
  <c r="Q120" i="21"/>
  <c r="R120" i="21" s="1"/>
  <c r="Q455" i="21"/>
  <c r="R455" i="21" s="1"/>
  <c r="Q211" i="21"/>
  <c r="R211" i="21" s="1"/>
  <c r="Q304" i="21"/>
  <c r="R304" i="21" s="1"/>
  <c r="Q56" i="21"/>
  <c r="R56" i="21" s="1"/>
  <c r="Q394" i="21"/>
  <c r="R394" i="21" s="1"/>
  <c r="Q151" i="21"/>
  <c r="R151" i="21" s="1"/>
  <c r="Q242" i="21"/>
  <c r="R242" i="21" s="1"/>
  <c r="Q334" i="21"/>
  <c r="R334" i="21" s="1"/>
  <c r="Q88" i="21"/>
  <c r="R88" i="21" s="1"/>
  <c r="Q424" i="21"/>
  <c r="R424" i="21" s="1"/>
  <c r="Q181" i="21"/>
  <c r="R181" i="21" s="1"/>
  <c r="Q24" i="21"/>
  <c r="R24" i="21" s="1"/>
  <c r="Q273" i="21"/>
  <c r="R273" i="21" s="1"/>
  <c r="Q364" i="18"/>
  <c r="R364" i="18" s="1"/>
  <c r="Q120" i="18"/>
  <c r="R120" i="18" s="1"/>
  <c r="Q455" i="18"/>
  <c r="R455" i="18" s="1"/>
  <c r="Q211" i="18"/>
  <c r="R211" i="18" s="1"/>
  <c r="Q304" i="18"/>
  <c r="R304" i="18" s="1"/>
  <c r="Q56" i="18"/>
  <c r="R56" i="18" s="1"/>
  <c r="Q394" i="18"/>
  <c r="R394" i="18" s="1"/>
  <c r="Q151" i="18"/>
  <c r="R151" i="18" s="1"/>
  <c r="Q242" i="18"/>
  <c r="R242" i="18" s="1"/>
  <c r="Q334" i="18"/>
  <c r="R334" i="18" s="1"/>
  <c r="Q88" i="18"/>
  <c r="R88" i="18" s="1"/>
  <c r="Q424" i="18"/>
  <c r="R424" i="18" s="1"/>
  <c r="Q181" i="18"/>
  <c r="R181" i="18" s="1"/>
  <c r="Q24" i="18"/>
  <c r="R24" i="18" s="1"/>
  <c r="Q273" i="18"/>
  <c r="R273" i="18" s="1"/>
  <c r="Q89" i="5"/>
  <c r="R89" i="5" s="1"/>
  <c r="Q121" i="5"/>
  <c r="R121" i="5" s="1"/>
  <c r="Q57" i="5"/>
  <c r="R57" i="5" s="1"/>
  <c r="Q242" i="11"/>
  <c r="R242" i="11" s="1"/>
  <c r="Q334" i="11"/>
  <c r="R334" i="11" s="1"/>
  <c r="Q424" i="11"/>
  <c r="R424" i="11" s="1"/>
  <c r="Q181" i="11"/>
  <c r="R181" i="11" s="1"/>
  <c r="Q273" i="11"/>
  <c r="R273" i="11" s="1"/>
  <c r="Q364" i="11"/>
  <c r="R364" i="11" s="1"/>
  <c r="Q455" i="11"/>
  <c r="R455" i="11" s="1"/>
  <c r="Q211" i="11"/>
  <c r="R211" i="11" s="1"/>
  <c r="Q304" i="11"/>
  <c r="R304" i="11" s="1"/>
  <c r="Q394" i="11"/>
  <c r="R394" i="11" s="1"/>
  <c r="Q151" i="11"/>
  <c r="R151" i="11" s="1"/>
  <c r="Q364" i="15"/>
  <c r="R364" i="15" s="1"/>
  <c r="Q120" i="15"/>
  <c r="R120" i="15" s="1"/>
  <c r="Q455" i="15"/>
  <c r="R455" i="15" s="1"/>
  <c r="Q211" i="15"/>
  <c r="R211" i="15" s="1"/>
  <c r="Q304" i="15"/>
  <c r="R304" i="15" s="1"/>
  <c r="Q56" i="15"/>
  <c r="R56" i="15" s="1"/>
  <c r="Q394" i="15"/>
  <c r="R394" i="15" s="1"/>
  <c r="Q151" i="15"/>
  <c r="R151" i="15" s="1"/>
  <c r="Q242" i="15"/>
  <c r="R242" i="15" s="1"/>
  <c r="Q334" i="15"/>
  <c r="R334" i="15" s="1"/>
  <c r="Q88" i="15"/>
  <c r="R88" i="15" s="1"/>
  <c r="Q424" i="15"/>
  <c r="R424" i="15" s="1"/>
  <c r="Q181" i="15"/>
  <c r="R181" i="15" s="1"/>
  <c r="Q24" i="15"/>
  <c r="R24" i="15" s="1"/>
  <c r="Q273" i="15"/>
  <c r="R273" i="15" s="1"/>
  <c r="Q120" i="11"/>
  <c r="R120" i="11" s="1"/>
  <c r="Q56" i="11"/>
  <c r="R56" i="11" s="1"/>
  <c r="Q88" i="11"/>
  <c r="R88" i="11" s="1"/>
  <c r="Q24" i="11"/>
  <c r="R24" i="11" s="1"/>
  <c r="I24" i="21"/>
  <c r="I305" i="21"/>
  <c r="I212" i="18"/>
  <c r="I274" i="18"/>
  <c r="I335" i="18"/>
  <c r="I243" i="15"/>
  <c r="I305" i="15"/>
  <c r="I121" i="15"/>
  <c r="I274" i="11"/>
  <c r="I121" i="11"/>
  <c r="I89" i="11"/>
  <c r="I88" i="5" l="1"/>
  <c r="Q456" i="21"/>
  <c r="R456" i="21" s="1"/>
  <c r="Q212" i="21"/>
  <c r="R212" i="21" s="1"/>
  <c r="Q305" i="21"/>
  <c r="R305" i="21" s="1"/>
  <c r="Q57" i="21"/>
  <c r="R57" i="21" s="1"/>
  <c r="Q395" i="21"/>
  <c r="R395" i="21" s="1"/>
  <c r="Q152" i="21"/>
  <c r="R152" i="21" s="1"/>
  <c r="Q243" i="21"/>
  <c r="R243" i="21" s="1"/>
  <c r="Q335" i="21"/>
  <c r="R335" i="21" s="1"/>
  <c r="Q89" i="21"/>
  <c r="R89" i="21" s="1"/>
  <c r="Q425" i="21"/>
  <c r="R425" i="21" s="1"/>
  <c r="Q182" i="21"/>
  <c r="R182" i="21" s="1"/>
  <c r="Q274" i="21"/>
  <c r="R274" i="21" s="1"/>
  <c r="Q365" i="21"/>
  <c r="R365" i="21" s="1"/>
  <c r="Q121" i="21"/>
  <c r="R121" i="21" s="1"/>
  <c r="Q456" i="18"/>
  <c r="R456" i="18" s="1"/>
  <c r="Q212" i="18"/>
  <c r="R212" i="18" s="1"/>
  <c r="Q305" i="18"/>
  <c r="R305" i="18" s="1"/>
  <c r="Q57" i="18"/>
  <c r="R57" i="18" s="1"/>
  <c r="Q395" i="18"/>
  <c r="R395" i="18" s="1"/>
  <c r="Q152" i="18"/>
  <c r="R152" i="18" s="1"/>
  <c r="Q243" i="18"/>
  <c r="R243" i="18" s="1"/>
  <c r="Q335" i="18"/>
  <c r="R335" i="18" s="1"/>
  <c r="Q89" i="18"/>
  <c r="R89" i="18" s="1"/>
  <c r="Q425" i="18"/>
  <c r="R425" i="18" s="1"/>
  <c r="Q182" i="18"/>
  <c r="R182" i="18" s="1"/>
  <c r="Q274" i="18"/>
  <c r="R274" i="18" s="1"/>
  <c r="Q365" i="18"/>
  <c r="R365" i="18" s="1"/>
  <c r="Q121" i="18"/>
  <c r="R121" i="18" s="1"/>
  <c r="Q395" i="11"/>
  <c r="R395" i="11" s="1"/>
  <c r="Q152" i="11"/>
  <c r="R152" i="11" s="1"/>
  <c r="Q243" i="11"/>
  <c r="R243" i="11" s="1"/>
  <c r="Q335" i="11"/>
  <c r="R335" i="11" s="1"/>
  <c r="Q425" i="11"/>
  <c r="R425" i="11" s="1"/>
  <c r="Q182" i="11"/>
  <c r="R182" i="11" s="1"/>
  <c r="Q274" i="11"/>
  <c r="R274" i="11" s="1"/>
  <c r="Q365" i="11"/>
  <c r="R365" i="11" s="1"/>
  <c r="Q456" i="11"/>
  <c r="R456" i="11" s="1"/>
  <c r="Q212" i="11"/>
  <c r="R212" i="11" s="1"/>
  <c r="Q305" i="11"/>
  <c r="R305" i="11" s="1"/>
  <c r="Q456" i="15"/>
  <c r="R456" i="15" s="1"/>
  <c r="Q212" i="15"/>
  <c r="R212" i="15" s="1"/>
  <c r="Q305" i="15"/>
  <c r="R305" i="15" s="1"/>
  <c r="Q57" i="15"/>
  <c r="R57" i="15" s="1"/>
  <c r="Q395" i="15"/>
  <c r="R395" i="15" s="1"/>
  <c r="Q152" i="15"/>
  <c r="R152" i="15" s="1"/>
  <c r="Q243" i="15"/>
  <c r="R243" i="15" s="1"/>
  <c r="Q335" i="15"/>
  <c r="R335" i="15" s="1"/>
  <c r="Q89" i="15"/>
  <c r="R89" i="15" s="1"/>
  <c r="Q425" i="15"/>
  <c r="R425" i="15" s="1"/>
  <c r="Q182" i="15"/>
  <c r="R182" i="15" s="1"/>
  <c r="Q274" i="15"/>
  <c r="R274" i="15" s="1"/>
  <c r="Q365" i="15"/>
  <c r="R365" i="15" s="1"/>
  <c r="Q121" i="15"/>
  <c r="R121" i="15" s="1"/>
  <c r="Q121" i="11"/>
  <c r="R121" i="11" s="1"/>
  <c r="Q57" i="11"/>
  <c r="R57" i="11" s="1"/>
  <c r="Q89" i="11"/>
  <c r="R89" i="11" s="1"/>
  <c r="I89" i="5" l="1"/>
  <c r="K4" i="5" l="1"/>
  <c r="W4" i="5"/>
  <c r="T5" i="5" s="1"/>
  <c r="M4" i="5"/>
  <c r="P4" i="5" s="1"/>
  <c r="I6" i="5"/>
  <c r="M5" i="5"/>
  <c r="I7" i="5" l="1"/>
  <c r="AD4" i="5"/>
  <c r="AE4" i="5"/>
  <c r="AF4" i="5"/>
  <c r="P5" i="5"/>
  <c r="AB4" i="5"/>
  <c r="I8" i="5" l="1"/>
  <c r="AH4" i="5"/>
  <c r="Z5" i="5"/>
  <c r="I9" i="5" l="1"/>
  <c r="I10" i="5" l="1"/>
  <c r="I11" i="5" l="1"/>
  <c r="I12" i="5" l="1"/>
  <c r="I13" i="5" l="1"/>
  <c r="I14" i="5" l="1"/>
  <c r="I15" i="5" l="1"/>
  <c r="I16" i="5" l="1"/>
  <c r="I17" i="5" l="1"/>
  <c r="I18" i="5" l="1"/>
  <c r="I19" i="5" l="1"/>
  <c r="I20" i="5" l="1"/>
  <c r="I21" i="5" l="1"/>
  <c r="I22" i="5" l="1"/>
  <c r="I23" i="5" l="1"/>
  <c r="I24" i="5" l="1"/>
  <c r="O4" i="5" l="1"/>
  <c r="AA4" i="5" s="1"/>
  <c r="AI4" i="5" l="1"/>
  <c r="Y5" i="5"/>
  <c r="AI5" i="5" l="1"/>
  <c r="O5" i="5"/>
  <c r="AK4" i="5"/>
  <c r="U70" i="15" l="1"/>
  <c r="U406" i="15" l="1"/>
  <c r="AG406" i="15" s="1"/>
  <c r="U255" i="18"/>
  <c r="U406" i="18"/>
  <c r="U102" i="15"/>
  <c r="U286" i="15"/>
  <c r="U406" i="11"/>
  <c r="V70" i="15"/>
  <c r="W70" i="15" s="1"/>
  <c r="AG70" i="15"/>
  <c r="U224" i="15"/>
  <c r="U255" i="15"/>
  <c r="U224" i="21"/>
  <c r="U224" i="11"/>
  <c r="U255" i="11"/>
  <c r="U286" i="11"/>
  <c r="U38" i="15"/>
  <c r="U286" i="18"/>
  <c r="U224" i="18"/>
  <c r="U38" i="18"/>
  <c r="U70" i="18"/>
  <c r="U102" i="18"/>
  <c r="U255" i="21"/>
  <c r="U406" i="21"/>
  <c r="U102" i="21"/>
  <c r="U286" i="21"/>
  <c r="U70" i="21"/>
  <c r="U38" i="21"/>
  <c r="U70" i="5" l="1"/>
  <c r="AG70" i="5" s="1"/>
  <c r="U102" i="5"/>
  <c r="V102" i="5" s="1"/>
  <c r="W102" i="5" s="1"/>
  <c r="AB102" i="5" s="1"/>
  <c r="Z103" i="5" s="1"/>
  <c r="U38" i="5"/>
  <c r="AG38" i="5" s="1"/>
  <c r="U102" i="11"/>
  <c r="AG102" i="11" s="1"/>
  <c r="U70" i="11"/>
  <c r="AG70" i="11" s="1"/>
  <c r="U38" i="11"/>
  <c r="AG38" i="11" s="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144" i="1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174" i="1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C295" i="18"/>
  <c r="C263" i="18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L132" i="18"/>
  <c r="AF132" i="18" s="1"/>
  <c r="AH132" i="18" s="1"/>
  <c r="AK132" i="18" s="1"/>
  <c r="L162" i="18"/>
  <c r="L285" i="18"/>
  <c r="L254" i="18"/>
  <c r="AF254" i="18" s="1"/>
  <c r="AH254" i="18" s="1"/>
  <c r="AK254" i="18" s="1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T76" i="5" s="1"/>
  <c r="U76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AG76" i="5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U5" i="5" l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AD5" i="5" l="1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U376" i="18"/>
  <c r="U163" i="18"/>
  <c r="U346" i="18"/>
  <c r="U437" i="18"/>
  <c r="U316" i="18"/>
  <c r="U193" i="18"/>
  <c r="U133" i="18"/>
  <c r="U5" i="18"/>
  <c r="U376" i="21"/>
  <c r="AK31" i="5" l="1"/>
  <c r="AK27" i="5"/>
  <c r="AK29" i="5"/>
  <c r="U316" i="21"/>
  <c r="AG376" i="21"/>
  <c r="V376" i="21"/>
  <c r="W376" i="21" s="1"/>
  <c r="U133" i="21"/>
  <c r="V193" i="18"/>
  <c r="W193" i="18" s="1"/>
  <c r="AG193" i="18"/>
  <c r="U163" i="21"/>
  <c r="V316" i="18"/>
  <c r="W316" i="18" s="1"/>
  <c r="AG316" i="18"/>
  <c r="AG346" i="18"/>
  <c r="V346" i="18"/>
  <c r="W346" i="18" s="1"/>
  <c r="U346" i="21"/>
  <c r="U193" i="21"/>
  <c r="U437" i="2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U5" i="21"/>
  <c r="AG5" i="18"/>
  <c r="V5" i="18"/>
  <c r="W5" i="18" s="1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AI317" i="18"/>
  <c r="AA316" i="18"/>
  <c r="Y317" i="18" s="1"/>
  <c r="T317" i="18"/>
  <c r="AB316" i="18"/>
  <c r="Z317" i="18" s="1"/>
  <c r="AF316" i="18"/>
  <c r="AD316" i="18"/>
  <c r="AE316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U376" i="11"/>
  <c r="U133" i="15"/>
  <c r="U316" i="11"/>
  <c r="AE5" i="18"/>
  <c r="AD5" i="18"/>
  <c r="AF5" i="18"/>
  <c r="AB5" i="18"/>
  <c r="Z6" i="18" s="1"/>
  <c r="AI6" i="18"/>
  <c r="T6" i="18"/>
  <c r="AA5" i="18"/>
  <c r="Y6" i="18" s="1"/>
  <c r="U163" i="15"/>
  <c r="U376" i="15"/>
  <c r="U5" i="15"/>
  <c r="U5" i="11"/>
  <c r="U163" i="11"/>
  <c r="U437" i="15"/>
  <c r="U133" i="11"/>
  <c r="U316" i="15"/>
  <c r="U193" i="15"/>
  <c r="U437" i="11"/>
  <c r="AG5" i="21"/>
  <c r="V5" i="21"/>
  <c r="W5" i="21" s="1"/>
  <c r="U193" i="11"/>
  <c r="U346" i="15"/>
  <c r="U346" i="11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AJ163" i="18"/>
  <c r="AH163" i="18"/>
  <c r="U194" i="18"/>
  <c r="AG194" i="18" s="1"/>
  <c r="U438" i="18"/>
  <c r="AG438" i="18" s="1"/>
  <c r="AH376" i="18"/>
  <c r="AJ376" i="18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U377" i="18"/>
  <c r="AG377" i="18" s="1"/>
  <c r="U164" i="18"/>
  <c r="AG164" i="18" s="1"/>
  <c r="U317" i="18"/>
  <c r="AG317" i="18" s="1"/>
  <c r="U134" i="18"/>
  <c r="AG134" i="18" s="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AG346" i="11"/>
  <c r="V346" i="11"/>
  <c r="W346" i="11" s="1"/>
  <c r="V316" i="15"/>
  <c r="W316" i="15" s="1"/>
  <c r="AG316" i="15"/>
  <c r="AH5" i="18"/>
  <c r="AJ5" i="18"/>
  <c r="AG346" i="15"/>
  <c r="V346" i="15"/>
  <c r="W346" i="15" s="1"/>
  <c r="AG316" i="11"/>
  <c r="V316" i="11"/>
  <c r="W316" i="11" s="1"/>
  <c r="AG437" i="15"/>
  <c r="V437" i="15"/>
  <c r="W437" i="15" s="1"/>
  <c r="AG437" i="11"/>
  <c r="V437" i="11"/>
  <c r="W437" i="11" s="1"/>
  <c r="AG5" i="11"/>
  <c r="V5" i="11"/>
  <c r="W5" i="11" s="1"/>
  <c r="AG163" i="15"/>
  <c r="V163" i="15"/>
  <c r="W163" i="15" s="1"/>
  <c r="AG133" i="11"/>
  <c r="V133" i="11"/>
  <c r="W133" i="11" s="1"/>
  <c r="AG193" i="11"/>
  <c r="V193" i="11"/>
  <c r="W193" i="11" s="1"/>
  <c r="V133" i="15"/>
  <c r="W133" i="15" s="1"/>
  <c r="AG133" i="15"/>
  <c r="AG376" i="11"/>
  <c r="V376" i="11"/>
  <c r="W376" i="11" s="1"/>
  <c r="AG5" i="15"/>
  <c r="V5" i="15"/>
  <c r="W5" i="15" s="1"/>
  <c r="V193" i="15"/>
  <c r="W193" i="15" s="1"/>
  <c r="AG193" i="15"/>
  <c r="U6" i="18"/>
  <c r="AG6" i="18" s="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V376" i="15"/>
  <c r="W376" i="15" s="1"/>
  <c r="AG376" i="15"/>
  <c r="V347" i="18" l="1"/>
  <c r="W347" i="18" s="1"/>
  <c r="AF347" i="18" s="1"/>
  <c r="V438" i="18"/>
  <c r="W438" i="18" s="1"/>
  <c r="AI439" i="18" s="1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AK163" i="18"/>
  <c r="AK316" i="18"/>
  <c r="AH133" i="21"/>
  <c r="AJ133" i="21"/>
  <c r="V377" i="21"/>
  <c r="W377" i="21" s="1"/>
  <c r="AH163" i="21"/>
  <c r="AJ163" i="21"/>
  <c r="U164" i="21"/>
  <c r="AG164" i="21" s="1"/>
  <c r="V317" i="18"/>
  <c r="W317" i="18" s="1"/>
  <c r="AK376" i="21"/>
  <c r="AH316" i="21"/>
  <c r="AJ316" i="21"/>
  <c r="U347" i="21"/>
  <c r="AG347" i="21" s="1"/>
  <c r="U194" i="21"/>
  <c r="AG194" i="21" s="1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AB193" i="11"/>
  <c r="Z194" i="11" s="1"/>
  <c r="AA193" i="11"/>
  <c r="Y194" i="11" s="1"/>
  <c r="AD193" i="11"/>
  <c r="T194" i="11"/>
  <c r="AF193" i="11"/>
  <c r="AE193" i="11"/>
  <c r="AI194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AI164" i="15"/>
  <c r="AA163" i="15"/>
  <c r="Y164" i="15" s="1"/>
  <c r="AB163" i="15"/>
  <c r="Z164" i="15" s="1"/>
  <c r="AF163" i="15"/>
  <c r="AD163" i="15"/>
  <c r="T164" i="15"/>
  <c r="AE163" i="15"/>
  <c r="AJ5" i="21"/>
  <c r="AH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AK5" i="18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AK346" i="21"/>
  <c r="V317" i="21"/>
  <c r="W317" i="21" s="1"/>
  <c r="V164" i="21"/>
  <c r="W164" i="21" s="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AK316" i="21"/>
  <c r="AB377" i="18"/>
  <c r="Z378" i="18" s="1"/>
  <c r="AE377" i="18"/>
  <c r="T378" i="18"/>
  <c r="AI378" i="18"/>
  <c r="AD377" i="18"/>
  <c r="AA377" i="18"/>
  <c r="Y378" i="18" s="1"/>
  <c r="AF377" i="18"/>
  <c r="AK163" i="21"/>
  <c r="AD164" i="18"/>
  <c r="AF164" i="18"/>
  <c r="AE164" i="18"/>
  <c r="AB164" i="18"/>
  <c r="Z165" i="18" s="1"/>
  <c r="AA164" i="18"/>
  <c r="Y165" i="18" s="1"/>
  <c r="AI165" i="18"/>
  <c r="T165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AJ346" i="11"/>
  <c r="AH346" i="11"/>
  <c r="U6" i="15"/>
  <c r="AG6" i="15" s="1"/>
  <c r="AK5" i="21"/>
  <c r="AH163" i="15"/>
  <c r="AJ163" i="15"/>
  <c r="AH346" i="15"/>
  <c r="AJ346" i="15"/>
  <c r="U194" i="15"/>
  <c r="AG194" i="15" s="1"/>
  <c r="AH376" i="11"/>
  <c r="AJ376" i="11"/>
  <c r="U6" i="11"/>
  <c r="AG6" i="11" s="1"/>
  <c r="AH5" i="15"/>
  <c r="AJ5" i="15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U134" i="11"/>
  <c r="AG134" i="11" s="1"/>
  <c r="AJ133" i="15"/>
  <c r="AH133" i="15"/>
  <c r="AH163" i="11"/>
  <c r="AJ163" i="11"/>
  <c r="AH437" i="15"/>
  <c r="AJ437" i="15"/>
  <c r="AJ193" i="11"/>
  <c r="AH193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V438" i="15"/>
  <c r="W438" i="15" s="1"/>
  <c r="AB438" i="15" s="1"/>
  <c r="Z439" i="15" s="1"/>
  <c r="AH194" i="18"/>
  <c r="AJ194" i="18"/>
  <c r="AH377" i="18"/>
  <c r="AJ377" i="18"/>
  <c r="U378" i="21"/>
  <c r="AG378" i="21" s="1"/>
  <c r="AK163" i="11"/>
  <c r="AK346" i="15"/>
  <c r="AK163" i="15"/>
  <c r="AK316" i="15"/>
  <c r="AK133" i="11"/>
  <c r="AK346" i="11"/>
  <c r="AK316" i="11"/>
  <c r="AK193" i="15"/>
  <c r="AK193" i="11"/>
  <c r="AK5" i="15"/>
  <c r="AK437" i="11"/>
  <c r="U7" i="18"/>
  <c r="AG7" i="18" s="1"/>
  <c r="V194" i="11"/>
  <c r="W194" i="11" s="1"/>
  <c r="V6" i="11"/>
  <c r="W6" i="11" s="1"/>
  <c r="AK376" i="11"/>
  <c r="V317" i="15"/>
  <c r="W317" i="15" s="1"/>
  <c r="V194" i="15"/>
  <c r="W194" i="15" s="1"/>
  <c r="AK376" i="15"/>
  <c r="AH6" i="18"/>
  <c r="AJ6" i="18"/>
  <c r="AK437" i="15"/>
  <c r="AK133" i="15"/>
  <c r="V164" i="11"/>
  <c r="W164" i="11" s="1"/>
  <c r="AK5" i="11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AD438" i="15"/>
  <c r="AD438" i="11"/>
  <c r="V195" i="18"/>
  <c r="W195" i="18" s="1"/>
  <c r="AK377" i="21"/>
  <c r="V348" i="21"/>
  <c r="W348" i="21" s="1"/>
  <c r="AH164" i="21"/>
  <c r="AJ164" i="21"/>
  <c r="AK134" i="18"/>
  <c r="U318" i="21"/>
  <c r="AG318" i="21" s="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AK6" i="18"/>
  <c r="AA317" i="15"/>
  <c r="Y318" i="15" s="1"/>
  <c r="AB317" i="15"/>
  <c r="Z318" i="15" s="1"/>
  <c r="AI318" i="15"/>
  <c r="T318" i="15"/>
  <c r="AF317" i="15"/>
  <c r="AE317" i="15"/>
  <c r="AD317" i="15"/>
  <c r="AD318" i="18" l="1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U349" i="18"/>
  <c r="AG349" i="18" s="1"/>
  <c r="AK164" i="21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V7" i="15"/>
  <c r="W7" i="15" s="1"/>
  <c r="AH164" i="11"/>
  <c r="AJ164" i="11"/>
  <c r="AH6" i="11"/>
  <c r="AJ6" i="11"/>
  <c r="AH317" i="15"/>
  <c r="AJ317" i="15"/>
  <c r="AH194" i="15"/>
  <c r="AJ194" i="15"/>
  <c r="U165" i="11"/>
  <c r="AG165" i="11" s="1"/>
  <c r="U195" i="15"/>
  <c r="AG195" i="15" s="1"/>
  <c r="U195" i="11"/>
  <c r="AG195" i="11" s="1"/>
  <c r="V378" i="15"/>
  <c r="W378" i="15" s="1"/>
  <c r="U7" i="11"/>
  <c r="AG7" i="11" s="1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AJ195" i="18"/>
  <c r="U441" i="18"/>
  <c r="AG441" i="18" s="1"/>
  <c r="AD378" i="11"/>
  <c r="V440" i="21"/>
  <c r="W440" i="21" s="1"/>
  <c r="V136" i="21"/>
  <c r="W136" i="21" s="1"/>
  <c r="V195" i="11"/>
  <c r="W195" i="11" s="1"/>
  <c r="AI196" i="11" s="1"/>
  <c r="AK348" i="18"/>
  <c r="U196" i="18"/>
  <c r="AG196" i="18" s="1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V196" i="21"/>
  <c r="W196" i="21" s="1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AH7" i="18"/>
  <c r="AJ7" i="18"/>
  <c r="AK194" i="15"/>
  <c r="U8" i="18"/>
  <c r="AG8" i="18" s="1"/>
  <c r="U166" i="15"/>
  <c r="AG166" i="15" s="1"/>
  <c r="V7" i="11"/>
  <c r="W7" i="11" s="1"/>
  <c r="V8" i="21"/>
  <c r="W8" i="21" s="1"/>
  <c r="AK6" i="11"/>
  <c r="AK318" i="18" l="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AK348" i="21"/>
  <c r="AK195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V166" i="15"/>
  <c r="W166" i="15" s="1"/>
  <c r="AI167" i="15" s="1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AK7" i="18"/>
  <c r="AH7" i="15"/>
  <c r="AJ7" i="15"/>
  <c r="U379" i="15"/>
  <c r="AG379" i="15" s="1"/>
  <c r="U8" i="15"/>
  <c r="AG8" i="15" s="1"/>
  <c r="AE8" i="21"/>
  <c r="T9" i="21"/>
  <c r="AD8" i="21"/>
  <c r="AA8" i="21"/>
  <c r="Y9" i="21" s="1"/>
  <c r="AI9" i="21"/>
  <c r="AB8" i="21"/>
  <c r="Z9" i="21" s="1"/>
  <c r="AF8" i="21"/>
  <c r="AD7" i="11"/>
  <c r="AA7" i="11"/>
  <c r="Y8" i="11" s="1"/>
  <c r="T8" i="11"/>
  <c r="AF7" i="11"/>
  <c r="AB7" i="11"/>
  <c r="Z8" i="11" s="1"/>
  <c r="AE7" i="11"/>
  <c r="AI8" i="11"/>
  <c r="V136" i="11"/>
  <c r="W136" i="11" s="1"/>
  <c r="V349" i="11"/>
  <c r="W349" i="11" s="1"/>
  <c r="AK439" i="11" l="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U197" i="21"/>
  <c r="AG197" i="21" s="1"/>
  <c r="AA319" i="11"/>
  <c r="Y320" i="11" s="1"/>
  <c r="AB166" i="15"/>
  <c r="Z167" i="15" s="1"/>
  <c r="AH166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AH7" i="11"/>
  <c r="AJ7" i="11"/>
  <c r="AF440" i="11"/>
  <c r="T441" i="11"/>
  <c r="AE440" i="11"/>
  <c r="AB440" i="11"/>
  <c r="Z441" i="11" s="1"/>
  <c r="AD440" i="11"/>
  <c r="AI441" i="11"/>
  <c r="AA440" i="11"/>
  <c r="Y441" i="11" s="1"/>
  <c r="AK195" i="15" l="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T380" i="15"/>
  <c r="U380" i="15" s="1"/>
  <c r="AG380" i="15" s="1"/>
  <c r="AB166" i="11"/>
  <c r="Z167" i="11" s="1"/>
  <c r="AA379" i="15"/>
  <c r="Y380" i="15" s="1"/>
  <c r="AE166" i="11"/>
  <c r="V137" i="21"/>
  <c r="W137" i="21" s="1"/>
  <c r="AH349" i="21"/>
  <c r="AJ349" i="21"/>
  <c r="AH196" i="18"/>
  <c r="AJ196" i="18"/>
  <c r="AK166" i="18"/>
  <c r="AK136" i="21"/>
  <c r="V167" i="21"/>
  <c r="W167" i="21" s="1"/>
  <c r="U442" i="18"/>
  <c r="AG442" i="18" s="1"/>
  <c r="T167" i="11"/>
  <c r="U167" i="11" s="1"/>
  <c r="AG167" i="11" s="1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AK319" i="18"/>
  <c r="AK136" i="18"/>
  <c r="AK196" i="21"/>
  <c r="U137" i="11"/>
  <c r="AG137" i="11" s="1"/>
  <c r="V320" i="11"/>
  <c r="W320" i="11" s="1"/>
  <c r="AH136" i="11"/>
  <c r="AJ136" i="11"/>
  <c r="AK8" i="21"/>
  <c r="U441" i="11"/>
  <c r="AG441" i="11" s="1"/>
  <c r="U350" i="11"/>
  <c r="AG350" i="11" s="1"/>
  <c r="AH440" i="11"/>
  <c r="AJ440" i="11"/>
  <c r="AJ349" i="11"/>
  <c r="U197" i="15"/>
  <c r="AG197" i="15" s="1"/>
  <c r="AK7" i="11"/>
  <c r="V350" i="15"/>
  <c r="W350" i="15" s="1"/>
  <c r="V8" i="11"/>
  <c r="W8" i="11" s="1"/>
  <c r="AH349" i="1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AH319" i="21"/>
  <c r="AJ319" i="21"/>
  <c r="V441" i="11"/>
  <c r="W441" i="11" s="1"/>
  <c r="AF441" i="11" s="1"/>
  <c r="V197" i="18"/>
  <c r="W197" i="18" s="1"/>
  <c r="AK196" i="18"/>
  <c r="AK349" i="21"/>
  <c r="U320" i="21"/>
  <c r="AG320" i="21" s="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V167" i="11"/>
  <c r="W167" i="11" s="1"/>
  <c r="V350" i="11"/>
  <c r="W350" i="11" s="1"/>
  <c r="AK440" i="11"/>
  <c r="V197" i="15"/>
  <c r="W197" i="15" s="1"/>
  <c r="V380" i="15"/>
  <c r="W380" i="15" s="1"/>
  <c r="AI9" i="11"/>
  <c r="AA8" i="11"/>
  <c r="Y9" i="11" s="1"/>
  <c r="T9" i="11"/>
  <c r="AE8" i="11"/>
  <c r="AD8" i="11"/>
  <c r="AF8" i="11"/>
  <c r="AB8" i="11"/>
  <c r="Z9" i="11" s="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AK349" i="11"/>
  <c r="AI321" i="11"/>
  <c r="AE320" i="11"/>
  <c r="AD320" i="11"/>
  <c r="T321" i="11"/>
  <c r="AF320" i="11"/>
  <c r="AA320" i="11"/>
  <c r="Y321" i="11" s="1"/>
  <c r="AB320" i="11"/>
  <c r="Z321" i="11" s="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AH137" i="21"/>
  <c r="AJ137" i="21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AH350" i="15"/>
  <c r="AJ350" i="15"/>
  <c r="U321" i="11"/>
  <c r="AG321" i="11" s="1"/>
  <c r="AA380" i="15"/>
  <c r="Y381" i="15" s="1"/>
  <c r="AF380" i="15"/>
  <c r="AE380" i="15"/>
  <c r="T381" i="15"/>
  <c r="AD380" i="15"/>
  <c r="AI381" i="15"/>
  <c r="AB380" i="15"/>
  <c r="Z381" i="15" s="1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U351" i="15"/>
  <c r="AG351" i="15" s="1"/>
  <c r="V138" i="15"/>
  <c r="W138" i="15" s="1"/>
  <c r="AH8" i="11"/>
  <c r="AJ8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U351" i="21"/>
  <c r="AG351" i="21" s="1"/>
  <c r="U382" i="18"/>
  <c r="AG382" i="18" s="1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AH197" i="18"/>
  <c r="AJ197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V382" i="21"/>
  <c r="W382" i="21" s="1"/>
  <c r="AK320" i="11"/>
  <c r="V198" i="11"/>
  <c r="W198" i="11" s="1"/>
  <c r="V442" i="11"/>
  <c r="W442" i="11" s="1"/>
  <c r="U381" i="15"/>
  <c r="AG381" i="15" s="1"/>
  <c r="U198" i="15"/>
  <c r="AG198" i="15" s="1"/>
  <c r="AI139" i="15"/>
  <c r="AE138" i="15"/>
  <c r="AF138" i="15"/>
  <c r="AD138" i="15"/>
  <c r="AB138" i="15"/>
  <c r="Z139" i="15" s="1"/>
  <c r="AA138" i="15"/>
  <c r="Y139" i="15" s="1"/>
  <c r="T139" i="15"/>
  <c r="V351" i="15"/>
  <c r="W351" i="15" s="1"/>
  <c r="AH197" i="15"/>
  <c r="AJ197" i="15"/>
  <c r="AH137" i="11"/>
  <c r="AJ137" i="11"/>
  <c r="AK350" i="15"/>
  <c r="AH350" i="11"/>
  <c r="AJ350" i="11"/>
  <c r="AH167" i="11"/>
  <c r="AJ167" i="11"/>
  <c r="U351" i="11"/>
  <c r="AG351" i="11" s="1"/>
  <c r="U138" i="11"/>
  <c r="AG138" i="11" s="1"/>
  <c r="V321" i="11"/>
  <c r="W321" i="11" s="1"/>
  <c r="U168" i="11"/>
  <c r="AG168" i="11" s="1"/>
  <c r="AK8" i="11"/>
  <c r="V321" i="15"/>
  <c r="W321" i="15" s="1"/>
  <c r="AH380" i="15"/>
  <c r="AJ380" i="15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V381" i="15"/>
  <c r="W381" i="15" s="1"/>
  <c r="AE381" i="15" s="1"/>
  <c r="AH198" i="21"/>
  <c r="AJ198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AK350" i="21"/>
  <c r="U321" i="21"/>
  <c r="AG321" i="21" s="1"/>
  <c r="AJ321" i="18"/>
  <c r="AH321" i="18"/>
  <c r="AH320" i="21"/>
  <c r="AJ320" i="21"/>
  <c r="V443" i="21"/>
  <c r="W443" i="21" s="1"/>
  <c r="AK197" i="18"/>
  <c r="U322" i="18"/>
  <c r="AG322" i="18" s="1"/>
  <c r="V351" i="21"/>
  <c r="W351" i="21" s="1"/>
  <c r="AK137" i="1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V198" i="15"/>
  <c r="W198" i="15" s="1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AK197" i="15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V138" i="11"/>
  <c r="W138" i="11" s="1"/>
  <c r="AK167" i="11"/>
  <c r="V11" i="21"/>
  <c r="W11" i="21" s="1"/>
  <c r="V169" i="15"/>
  <c r="W169" i="15" s="1"/>
  <c r="AK442" i="15" l="1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AH382" i="21"/>
  <c r="AJ382" i="21"/>
  <c r="AK168" i="18"/>
  <c r="AD351" i="21"/>
  <c r="T352" i="21"/>
  <c r="AE351" i="21"/>
  <c r="AB351" i="21"/>
  <c r="Z352" i="21" s="1"/>
  <c r="AI352" i="21"/>
  <c r="AF351" i="21"/>
  <c r="AA351" i="21"/>
  <c r="Y352" i="21" s="1"/>
  <c r="U383" i="21"/>
  <c r="AG383" i="21" s="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T12" i="21"/>
  <c r="AD11" i="21"/>
  <c r="AI12" i="21"/>
  <c r="AB11" i="21"/>
  <c r="Z12" i="21" s="1"/>
  <c r="AF11" i="21"/>
  <c r="AE11" i="21"/>
  <c r="AA11" i="21"/>
  <c r="Y12" i="21" s="1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AH321" i="11"/>
  <c r="AJ321" i="11"/>
  <c r="T170" i="15"/>
  <c r="AI170" i="15"/>
  <c r="AF169" i="15"/>
  <c r="AA169" i="15"/>
  <c r="Y170" i="15" s="1"/>
  <c r="AD169" i="15"/>
  <c r="AB169" i="15"/>
  <c r="Z170" i="15" s="1"/>
  <c r="AE169" i="15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AJ11" i="18" l="1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AI12" i="15"/>
  <c r="U352" i="21"/>
  <c r="AG352" i="21" s="1"/>
  <c r="V140" i="18"/>
  <c r="W140" i="18" s="1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AK382" i="21"/>
  <c r="AA444" i="18"/>
  <c r="Y445" i="18" s="1"/>
  <c r="AI445" i="18"/>
  <c r="AD444" i="18"/>
  <c r="AF444" i="18"/>
  <c r="AB444" i="18"/>
  <c r="Z445" i="18" s="1"/>
  <c r="T445" i="18"/>
  <c r="AE444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U383" i="11"/>
  <c r="AG383" i="11" s="1"/>
  <c r="AH198" i="15"/>
  <c r="AJ198" i="15"/>
  <c r="AK321" i="15"/>
  <c r="U170" i="15"/>
  <c r="AG170" i="15" s="1"/>
  <c r="AK351" i="15"/>
  <c r="AH168" i="11"/>
  <c r="AJ168" i="11"/>
  <c r="AK442" i="11"/>
  <c r="U169" i="11"/>
  <c r="AG169" i="11" s="1"/>
  <c r="U444" i="15"/>
  <c r="AG444" i="15" s="1"/>
  <c r="AH351" i="11"/>
  <c r="AJ351" i="11"/>
  <c r="AH11" i="21"/>
  <c r="AJ11" i="21"/>
  <c r="U199" i="15"/>
  <c r="AG199" i="15" s="1"/>
  <c r="U12" i="21"/>
  <c r="AG12" i="21" s="1"/>
  <c r="AH169" i="15"/>
  <c r="AJ169" i="15"/>
  <c r="AH443" i="15"/>
  <c r="AJ443" i="15"/>
  <c r="U139" i="11"/>
  <c r="AG139" i="11" s="1"/>
  <c r="U352" i="11"/>
  <c r="AG352" i="11" s="1"/>
  <c r="AJ382" i="11"/>
  <c r="AH382" i="11"/>
  <c r="AH138" i="11"/>
  <c r="AJ138" i="11"/>
  <c r="AK198" i="11"/>
  <c r="AK11" i="18" l="1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U170" i="21"/>
  <c r="AG170" i="21" s="1"/>
  <c r="AH444" i="18"/>
  <c r="AJ444" i="18"/>
  <c r="U323" i="18"/>
  <c r="AG323" i="18" s="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V140" i="15"/>
  <c r="W140" i="15" s="1"/>
  <c r="AK443" i="15"/>
  <c r="AK168" i="11"/>
  <c r="AK11" i="21"/>
  <c r="AK351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AD444" i="15"/>
  <c r="AE444" i="15"/>
  <c r="AF444" i="15"/>
  <c r="AA444" i="15"/>
  <c r="Y445" i="15" s="1"/>
  <c r="AI445" i="15"/>
  <c r="T445" i="15"/>
  <c r="AB444" i="15"/>
  <c r="Z445" i="15" s="1"/>
  <c r="V353" i="15"/>
  <c r="W353" i="15" s="1"/>
  <c r="U353" i="11"/>
  <c r="AG353" i="11" s="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<sst xmlns="http://schemas.openxmlformats.org/spreadsheetml/2006/main" count="3058" uniqueCount="387">
  <si>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</si>
  <si>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</si>
  <si>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</si>
  <si>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</si>
  <si>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</si>
  <si>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</si>
  <si>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</si>
  <si>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</si>
  <si>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</si>
  <si>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</si>
  <si>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</si>
  <si>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</si>
  <si>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</si>
  <si>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</si>
  <si>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</si>
  <si>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</si>
  <si>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</si>
  <si>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</si>
  <si>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</si>
  <si>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</si>
  <si>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</si>
  <si>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</si>
  <si>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</si>
  <si>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</si>
  <si>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</si>
  <si>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</si>
  <si>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</si>
  <si>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</si>
  <si>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</si>
  <si>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</si>
  <si>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</si>
  <si>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</si>
  <si>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</si>
  <si>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</si>
  <si>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</si>
  <si>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</si>
  <si>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</si>
  <si>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</si>
  <si>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</si>
  <si>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</si>
  <si>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</si>
  <si>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</si>
  <si>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</si>
  <si>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</si>
  <si>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</si>
  <si>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</si>
  <si>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</si>
  <si>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</si>
  <si>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</si>
  <si>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</si>
  <si>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</si>
  <si>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</si>
  <si>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</si>
  <si>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</si>
  <si>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</si>
  <si>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</si>
  <si>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</si>
  <si>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</si>
  <si>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</si>
  <si>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</si>
  <si>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</si>
  <si>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</si>
  <si>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</si>
  <si>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</si>
  <si>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</si>
  <si>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</si>
  <si>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</si>
  <si>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</si>
  <si>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</si>
  <si>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</si>
  <si>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</si>
  <si>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</si>
  <si>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</si>
  <si>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</si>
  <si>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</si>
  <si>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</si>
  <si>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</si>
  <si>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</si>
  <si>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</si>
  <si>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</si>
  <si>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</si>
  <si>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</si>
  <si>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</si>
  <si>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</si>
  <si>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</si>
  <si>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</si>
  <si>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</si>
  <si>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</si>
  <si>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</si>
  <si>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</si>
  <si>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</si>
  <si>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</si>
  <si>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</si>
  <si>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</si>
  <si>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</si>
  <si>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</si>
  <si>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</si>
  <si>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</si>
  <si>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</si>
  <si>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</si>
  <si>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</si>
  <si>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</si>
  <si>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</si>
  <si>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</si>
  <si>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</si>
  <si>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</si>
  <si>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</si>
  <si>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</si>
  <si>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</si>
  <si>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</si>
  <si>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</si>
  <si>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</si>
  <si>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</si>
  <si>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</si>
  <si>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</si>
  <si>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</si>
  <si>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</si>
  <si>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</si>
  <si>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</si>
  <si>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</si>
  <si>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</si>
  <si>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</si>
  <si>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</si>
  <si>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</si>
  <si>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</si>
  <si>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</si>
  <si>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</si>
  <si>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</si>
  <si>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</si>
  <si>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</si>
  <si>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</si>
  <si>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</si>
  <si>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</si>
  <si>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</si>
  <si>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</si>
  <si>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</si>
  <si>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</si>
  <si>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</si>
  <si>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</si>
  <si>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</si>
  <si>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</si>
  <si>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</si>
  <si>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</si>
  <si>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</si>
  <si>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</si>
  <si>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</si>
  <si>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</si>
  <si>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</si>
  <si>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</si>
  <si>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</si>
  <si>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</si>
  <si>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</si>
  <si>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</si>
  <si>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</si>
  <si>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</si>
  <si>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</si>
  <si>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</si>
  <si>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</si>
  <si>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</si>
  <si>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</si>
  <si>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</si>
  <si>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</si>
  <si>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</si>
  <si>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</si>
  <si>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</si>
  <si>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</si>
  <si>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</si>
  <si>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</si>
  <si>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</si>
  <si>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</si>
  <si>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</si>
  <si>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</si>
  <si>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</si>
  <si>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</si>
  <si>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</si>
  <si>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</si>
  <si>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</si>
  <si>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</si>
  <si>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</si>
  <si>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</si>
  <si>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</si>
  <si>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</si>
  <si>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</si>
  <si>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</si>
  <si>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</si>
  <si>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</si>
  <si>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</si>
  <si>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</si>
  <si>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</si>
  <si>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</si>
  <si>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</si>
  <si>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</si>
  <si>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</si>
  <si>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</si>
  <si>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</si>
  <si>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</si>
  <si>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</si>
  <si>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</si>
  <si>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</si>
  <si>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</si>
  <si>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</si>
  <si>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</si>
  <si>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</si>
  <si>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</si>
  <si>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</si>
  <si>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</si>
  <si>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</si>
  <si>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</si>
  <si>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</si>
  <si>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</si>
  <si>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</si>
  <si>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</si>
  <si>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</si>
  <si>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</si>
  <si>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</si>
  <si>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</si>
  <si>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</si>
  <si>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</si>
  <si>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</si>
  <si>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</si>
  <si>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</si>
  <si>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</si>
  <si>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</si>
  <si>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</si>
  <si>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</si>
  <si>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</si>
  <si>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</si>
  <si>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</si>
  <si>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</si>
  <si>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</si>
  <si>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</si>
  <si>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</si>
  <si>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</si>
  <si>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</si>
  <si>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</si>
  <si>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</si>
  <si>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</si>
  <si>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</si>
  <si>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</si>
  <si>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</si>
  <si>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</si>
  <si>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</si>
  <si>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</si>
  <si>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</si>
  <si>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</si>
  <si>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</si>
  <si>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</si>
  <si>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</si>
  <si>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</si>
  <si>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</si>
  <si>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</si>
  <si>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</si>
  <si>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</si>
  <si>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</si>
  <si>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</si>
  <si>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</si>
  <si>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</si>
  <si>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</si>
  <si>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</si>
  <si>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</si>
  <si>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</si>
  <si>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 xml:space="preserve">20-Year Term Insurance Medium Risk Intervention 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</si>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</sst>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0.95407728999999997</v>
          </cell>
          <cell r="E28">
            <v>4.0409004185200869E-4</v>
          </cell>
          <cell r="F28">
            <v>9962.2679836789048</v>
          </cell>
          <cell r="G28">
            <v>0.95802144999999994</v>
          </cell>
          <cell r="H28">
            <v>4.0576055198381469E-4</v>
          </cell>
          <cell r="I28">
            <v>9962.2513348816901</v>
          </cell>
          <cell r="J28">
            <v>1.0391375</v>
          </cell>
          <cell r="K28">
            <v>4.4011645625166459E-4</v>
          </cell>
          <cell r="L28">
            <v>9961.908933795683</v>
          </cell>
          <cell r="M28">
            <v>1.0495774</v>
          </cell>
          <cell r="N28">
            <v>4.4453817310012952E-4</v>
          </cell>
          <cell r="O28">
            <v>9961.8648656599962</v>
          </cell>
        </row>
        <row r="29">
          <cell r="B29">
            <v>20</v>
          </cell>
          <cell r="C29">
            <v>4.5942347293519695E-4</v>
          </cell>
          <cell r="D29">
            <v>0.90815458000000004</v>
          </cell>
          <cell r="E29">
            <v>4.1722753110560518E-4</v>
          </cell>
          <cell r="F29">
            <v>9958.1114512038621</v>
          </cell>
          <cell r="G29">
            <v>0.91604289999999999</v>
          </cell>
          <cell r="H29">
            <v>4.2085161047562933E-4</v>
          </cell>
          <cell r="I29">
            <v>9958.0587053634426</v>
          </cell>
          <cell r="J29">
            <v>1.0782750000000001</v>
          </cell>
          <cell r="K29">
            <v>4.9538484527919958E-4</v>
          </cell>
          <cell r="L29">
            <v>9956.9739550798295</v>
          </cell>
          <cell r="M29">
            <v>1.0991548</v>
          </cell>
          <cell r="N29">
            <v>5.0497751550939178E-4</v>
          </cell>
          <cell r="O29">
            <v>9956.8343478902952</v>
          </cell>
        </row>
        <row r="30">
          <cell r="B30">
            <v>21</v>
          </cell>
          <cell r="C30">
            <v>4.9583377153748407E-4</v>
          </cell>
          <cell r="D30">
            <v>0.86223187000000001</v>
          </cell>
          <cell r="E30">
            <v>4.2752368004191765E-4</v>
          </cell>
          <cell r="F30">
            <v>9953.8541227499754</v>
          </cell>
          <cell r="G30">
            <v>0.87406435000000005</v>
          </cell>
          <cell r="H30">
            <v>4.3339062322695954E-4</v>
          </cell>
          <cell r="I30">
            <v>9953.7429760949944</v>
          </cell>
          <cell r="J30">
            <v>1.1174125000000001</v>
          </cell>
          <cell r="K30">
            <v>5.5405085423812896E-4</v>
          </cell>
          <cell r="L30">
            <v>9951.4572851543908</v>
          </cell>
          <cell r="M30">
            <v>1.1487322</v>
          </cell>
          <cell r="N30">
            <v>5.6958021921255141E-4</v>
          </cell>
          <cell r="O30">
            <v>9951.1631319997596</v>
          </cell>
        </row>
        <row r="31">
          <cell r="B31">
            <v>22</v>
          </cell>
          <cell r="C31">
            <v>5.2075138958068614E-4</v>
          </cell>
          <cell r="D31">
            <v>0.81630916000000009</v>
          </cell>
          <cell r="E31">
            <v>4.2509412939744268E-4</v>
          </cell>
          <cell r="F31">
            <v>9949.6227977975159</v>
          </cell>
          <cell r="G31">
            <v>0.83208579999999999</v>
          </cell>
          <cell r="H31">
            <v>4.3330983660035691E-4</v>
          </cell>
          <cell r="I31">
            <v>9949.429921352461</v>
          </cell>
          <cell r="J31">
            <v>1.1565500000000002</v>
          </cell>
          <cell r="K31">
            <v>6.0227501961954263E-4</v>
          </cell>
          <cell r="L31">
            <v>9945.4637710227325</v>
          </cell>
          <cell r="M31">
            <v>1.1983096</v>
          </cell>
          <cell r="N31">
            <v>6.240213893478762E-4</v>
          </cell>
          <cell r="O31">
            <v>9944.9533933565017</v>
          </cell>
        </row>
        <row r="32">
          <cell r="B32">
            <v>23</v>
          </cell>
          <cell r="C32">
            <v>5.4044964650571791E-4</v>
          </cell>
          <cell r="D32">
            <v>0.77038645000000006</v>
          </cell>
          <cell r="E32">
            <v>4.1635508457529494E-4</v>
          </cell>
          <cell r="F32">
            <v>9945.4802217560464</v>
          </cell>
          <cell r="G32">
            <v>0.79010724999999993</v>
          </cell>
          <cell r="H32">
            <v>4.2701318396410487E-4</v>
          </cell>
          <cell r="I32">
            <v>9945.181383603116</v>
          </cell>
          <cell r="J32">
            <v>1.1956875</v>
          </cell>
          <cell r="K32">
            <v>6.4620888670630561E-4</v>
          </cell>
          <cell r="L32">
            <v>9939.0369239514821</v>
          </cell>
          <cell r="M32">
            <v>1.247887</v>
          </cell>
          <cell r="N32">
            <v>6.7442008802908078E-4</v>
          </cell>
          <cell r="O32">
            <v>9938.2463170135088</v>
          </cell>
        </row>
        <row r="33">
          <cell r="B33">
            <v>24</v>
          </cell>
          <cell r="C33">
            <v>5.4255756315120713E-4</v>
          </cell>
          <cell r="D33">
            <v>0.72446374000000002</v>
          </cell>
          <cell r="E33">
            <v>3.9306328136580969E-4</v>
          </cell>
          <cell r="F33">
            <v>9941.571018665325</v>
          </cell>
          <cell r="G33">
            <v>0.74812869999999998</v>
          </cell>
          <cell r="H33">
            <v>4.0590288439548049E-4</v>
          </cell>
          <cell r="I33">
            <v>9941.1446057936755</v>
          </cell>
          <cell r="J33">
            <v>1.2348250000000001</v>
          </cell>
          <cell r="K33">
            <v>6.6996364291818937E-4</v>
          </cell>
          <cell r="L33">
            <v>9932.3781305668126</v>
          </cell>
          <cell r="M33">
            <v>1.2974644</v>
          </cell>
          <cell r="N33">
            <v>7.0394912313944302E-4</v>
          </cell>
          <cell r="O33">
            <v>9931.250297233104</v>
          </cell>
        </row>
        <row r="34">
          <cell r="B34">
            <v>25</v>
          </cell>
          <cell r="C34">
            <v>5.4536811867852606E-4</v>
          </cell>
          <cell r="D34">
            <v>0.6785410300000001</v>
          </cell>
          <cell r="E34">
            <v>3.7005464497728938E-4</v>
          </cell>
          <cell r="F34">
            <v>9937.8920941314955</v>
          </cell>
          <cell r="G34">
            <v>0.70615015000000003</v>
          </cell>
          <cell r="H34">
            <v>3.8511177881005897E-4</v>
          </cell>
          <cell r="I34">
            <v>9937.3161539111297</v>
          </cell>
          <cell r="J34">
            <v>1.2739625000000001</v>
          </cell>
          <cell r="K34">
            <v>6.9477853189199178E-4</v>
          </cell>
          <cell r="L34">
            <v>9925.4773274710606</v>
          </cell>
          <cell r="M34">
            <v>1.3470418</v>
          </cell>
          <cell r="N34">
            <v>7.346336522473353E-4</v>
          </cell>
          <cell r="O34">
            <v>9923.9544665558642</v>
          </cell>
        </row>
        <row r="35">
          <cell r="B35">
            <v>26</v>
          </cell>
          <cell r="C35">
            <v>5.558572714104193E-4</v>
          </cell>
          <cell r="D35">
            <v>0.63261832000000007</v>
          </cell>
          <cell r="E35">
            <v>3.5164549319944351E-4</v>
          </cell>
          <cell r="F35">
            <v>9934.3974791646924</v>
          </cell>
          <cell r="G35">
            <v>0.66417159999999997</v>
          </cell>
          <cell r="H35">
            <v>3.6918461332429244E-4</v>
          </cell>
          <cell r="I35">
            <v>9933.6474496893679</v>
          </cell>
          <cell r="J35">
            <v>1.3131000000000002</v>
          </cell>
          <cell r="K35">
            <v>7.2989618308902165E-4</v>
          </cell>
          <cell r="L35">
            <v>9918.2327594544022</v>
          </cell>
          <cell r="M35">
            <v>1.3966191999999999</v>
          </cell>
          <cell r="N35">
            <v>7.7632093771140261E-4</v>
          </cell>
          <cell r="O35">
            <v>9916.250292918583</v>
          </cell>
        </row>
        <row r="36">
          <cell r="B36">
            <v>27</v>
          </cell>
          <cell r="C36">
            <v>5.6823515476493009E-4</v>
          </cell>
          <cell r="D36">
            <v>0.63261832000000007</v>
          </cell>
          <cell r="E36">
            <v>3.594759689723301E-4</v>
          </cell>
          <cell r="F36">
            <v>9930.8263020047125</v>
          </cell>
          <cell r="G36">
            <v>0.66417159999999997</v>
          </cell>
          <cell r="H36">
            <v>3.774056519164712E-4</v>
          </cell>
          <cell r="I36">
            <v>9929.898434997709</v>
          </cell>
          <cell r="J36">
            <v>1.3131000000000002</v>
          </cell>
          <cell r="K36">
            <v>7.4614958172182977E-4</v>
          </cell>
          <cell r="L36">
            <v>9910.832274229515</v>
          </cell>
          <cell r="M36">
            <v>1.3966191999999999</v>
          </cell>
          <cell r="N36">
            <v>7.9360812725967286E-4</v>
          </cell>
          <cell r="O36">
            <v>9908.3806760941807</v>
          </cell>
        </row>
        <row r="37">
          <cell r="B37">
            <v>28</v>
          </cell>
          <cell r="C37">
            <v>5.8293444091486659E-4</v>
          </cell>
          <cell r="D37">
            <v>0.63261832000000007</v>
          </cell>
          <cell r="E37">
            <v>3.6877500668170218E-4</v>
          </cell>
          <cell r="F37">
            <v>9927.1640614688349</v>
          </cell>
          <cell r="G37">
            <v>0.66417159999999997</v>
          </cell>
          <cell r="H37">
            <v>3.8716850031753238E-4</v>
          </cell>
          <cell r="I37">
            <v>9926.0538911123258</v>
          </cell>
          <cell r="J37">
            <v>1.3131000000000002</v>
          </cell>
          <cell r="K37">
            <v>7.6545121436531142E-4</v>
          </cell>
          <cell r="L37">
            <v>9903.2460156298348</v>
          </cell>
          <cell r="M37">
            <v>1.3966191999999999</v>
          </cell>
          <cell r="N37">
            <v>8.1413743252296822E-4</v>
          </cell>
          <cell r="O37">
            <v>9900.313892490085</v>
          </cell>
        </row>
        <row r="38">
          <cell r="B38">
            <v>29</v>
          </cell>
          <cell r="C38">
            <v>5.9880064650571791E-4</v>
          </cell>
          <cell r="D38">
            <v>0.63261832000000007</v>
          </cell>
          <cell r="E38">
            <v>3.7881225900736115E-4</v>
          </cell>
          <cell r="F38">
            <v>9923.4035300251726</v>
          </cell>
          <cell r="G38">
            <v>0.66417159999999997</v>
          </cell>
          <cell r="H38">
            <v>3.9770638347073705E-4</v>
          </cell>
          <cell r="I38">
            <v>9922.1062361171571</v>
          </cell>
          <cell r="J38">
            <v>1.3131000000000002</v>
          </cell>
          <cell r="K38">
            <v>7.8628512892665826E-4</v>
          </cell>
          <cell r="L38">
            <v>9895.4592405596431</v>
          </cell>
          <cell r="M38">
            <v>1.3966191999999999</v>
          </cell>
          <cell r="N38">
            <v>8.3629647988229855E-4</v>
          </cell>
          <cell r="O38">
            <v>9892.0342948320667</v>
          </cell>
        </row>
        <row r="39">
          <cell r="B39">
            <v>30</v>
          </cell>
          <cell r="C39">
            <v>6.1932831181702667E-4</v>
          </cell>
          <cell r="D39">
            <v>0.63261832000000007</v>
          </cell>
          <cell r="E39">
            <v>3.9179843615012362E-4</v>
          </cell>
          <cell r="F39">
            <v>9919.515556040822</v>
          </cell>
          <cell r="G39">
            <v>0.66417159999999997</v>
          </cell>
          <cell r="H39">
            <v>4.113402757848135E-4</v>
          </cell>
          <cell r="I39">
            <v>9918.0248742016265</v>
          </cell>
          <cell r="J39">
            <v>1.3131000000000002</v>
          </cell>
          <cell r="K39">
            <v>8.1324000624693777E-4</v>
          </cell>
          <cell r="L39">
            <v>9887.4118572250336</v>
          </cell>
          <cell r="M39">
            <v>1.3966191999999999</v>
          </cell>
          <cell r="N39">
            <v>8.6496581138724633E-4</v>
          </cell>
          <cell r="O39">
            <v>9883.4780233619658</v>
          </cell>
        </row>
        <row r="40">
          <cell r="B40">
            <v>31</v>
          </cell>
          <cell r="C40">
            <v>6.4993111181702663E-4</v>
          </cell>
          <cell r="D40">
            <v>0.63261832000000007</v>
          </cell>
          <cell r="E40">
            <v>4.1115832807341957E-4</v>
          </cell>
          <cell r="F40">
            <v>9915.4370646095031</v>
          </cell>
          <cell r="G40">
            <v>0.66417159999999997</v>
          </cell>
          <cell r="H40">
            <v>4.3166578642529345E-4</v>
          </cell>
          <cell r="I40">
            <v>9913.7436021945196</v>
          </cell>
          <cell r="J40">
            <v>1.3131000000000002</v>
          </cell>
          <cell r="K40">
            <v>8.5342454292693776E-4</v>
          </cell>
          <cell r="L40">
            <v>9878.9736972800511</v>
          </cell>
          <cell r="M40">
            <v>1.3966191999999999</v>
          </cell>
          <cell r="N40">
            <v>9.0770626944100628E-4</v>
          </cell>
          <cell r="O40">
            <v>9874.506728396278</v>
          </cell>
        </row>
        <row r="41">
          <cell r="B41">
            <v>32</v>
          </cell>
          <cell r="C41">
            <v>6.8674453265565438E-4</v>
          </cell>
          <cell r="D41">
            <v>0.63261832000000007</v>
          </cell>
          <cell r="E41">
            <v>4.3444717251780524E-4</v>
          </cell>
          <cell r="F41">
            <v>9911.1293310125056</v>
          </cell>
          <cell r="G41">
            <v>0.66417159999999997</v>
          </cell>
          <cell r="H41">
            <v>4.5611621504515818E-4</v>
          </cell>
          <cell r="I41">
            <v>9909.2217829857582</v>
          </cell>
          <cell r="J41">
            <v>1.3131000000000002</v>
          </cell>
          <cell r="K41">
            <v>9.0176424583013988E-4</v>
          </cell>
          <cell r="L41">
            <v>9870.0651920143482</v>
          </cell>
          <cell r="M41">
            <v>1.3966191999999999</v>
          </cell>
          <cell r="N41">
            <v>9.591205998019138E-4</v>
          </cell>
          <cell r="O41">
            <v>9865.0358855801896</v>
          </cell>
        </row>
        <row r="42">
          <cell r="B42">
            <v>33</v>
          </cell>
          <cell r="C42">
            <v>7.2349525489199488E-4</v>
          </cell>
          <cell r="D42">
            <v>0.63261832000000007</v>
          </cell>
          <cell r="E42">
            <v>4.5769635267774563E-4</v>
          </cell>
          <cell r="F42">
            <v>9906.5930432667828</v>
          </cell>
          <cell r="G42">
            <v>0.66417159999999997</v>
          </cell>
          <cell r="H42">
            <v>4.8052500103402403E-4</v>
          </cell>
          <cell r="I42">
            <v>9904.4601541782431</v>
          </cell>
          <cell r="J42">
            <v>1.3131000000000002</v>
          </cell>
          <cell r="K42">
            <v>9.5002161919867855E-4</v>
          </cell>
          <cell r="L42">
            <v>9860.6884166990349</v>
          </cell>
          <cell r="M42">
            <v>1.3966191999999999</v>
          </cell>
          <cell r="N42">
            <v>1.010447364091054E-3</v>
          </cell>
          <cell r="O42">
            <v>9855.0677860729411</v>
          </cell>
        </row>
        <row r="43">
          <cell r="B43">
            <v>34</v>
          </cell>
          <cell r="C43">
            <v>7.6924228132147399E-4</v>
          </cell>
          <cell r="D43">
            <v>0.63261832000000007</v>
          </cell>
          <cell r="E43">
            <v>4.8663675968255832E-4</v>
          </cell>
          <cell r="F43">
            <v>9901.7721309287135</v>
          </cell>
          <cell r="G43">
            <v>0.66417159999999997</v>
          </cell>
          <cell r="H43">
            <v>5.1090887677293347E-4</v>
          </cell>
          <cell r="I43">
            <v>9899.3998775658292</v>
          </cell>
          <cell r="J43">
            <v>1.3131000000000002</v>
          </cell>
          <cell r="K43">
            <v>1.0100920396032276E-3</v>
          </cell>
          <cell r="L43">
            <v>9850.728213824319</v>
          </cell>
          <cell r="M43">
            <v>1.3966191999999999</v>
          </cell>
          <cell r="N43">
            <v>1.0743385395453719E-3</v>
          </cell>
          <cell r="O43">
            <v>9844.4801069405312</v>
          </cell>
        </row>
        <row r="44">
          <cell r="B44">
            <v>35</v>
          </cell>
          <cell r="C44">
            <v>8.1713505082592125E-4</v>
          </cell>
          <cell r="D44">
            <v>0.63261832000000007</v>
          </cell>
          <cell r="E44">
            <v>5.1693460306660895E-4</v>
          </cell>
          <cell r="F44">
            <v>9896.6535622825559</v>
          </cell>
          <cell r="G44">
            <v>0.66417159999999997</v>
          </cell>
          <cell r="H44">
            <v>5.4271789412313346E-4</v>
          </cell>
          <cell r="I44">
            <v>9894.027296111195</v>
          </cell>
          <cell r="J44">
            <v>1.3131000000000002</v>
          </cell>
          <cell r="K44">
            <v>1.0729800352395173E-3</v>
          </cell>
          <cell r="L44">
            <v>9840.1585791183152</v>
          </cell>
          <cell r="M44">
            <v>1.3966191999999999</v>
          </cell>
          <cell r="N44">
            <v>1.1412265009764573E-3</v>
          </cell>
          <cell r="O44">
            <v>9833.2453253541553</v>
          </cell>
        </row>
        <row r="45">
          <cell r="B45">
            <v>36</v>
          </cell>
          <cell r="C45">
            <v>8.7338418424396443E-4</v>
          </cell>
          <cell r="D45">
            <v>0.63261832000000007</v>
          </cell>
          <cell r="E45">
            <v>5.5251883535098727E-4</v>
          </cell>
          <cell r="F45">
            <v>9891.1854747824509</v>
          </cell>
          <cell r="G45">
            <v>0.66417159999999997</v>
          </cell>
          <cell r="H45">
            <v>5.8007697106400862E-4</v>
          </cell>
          <cell r="I45">
            <v>9888.287998725642</v>
          </cell>
          <cell r="J45">
            <v>1.3131000000000002</v>
          </cell>
          <cell r="K45">
            <v>1.1468407723307498E-3</v>
          </cell>
          <cell r="L45">
            <v>9828.8734840535817</v>
          </cell>
          <cell r="M45">
            <v>1.3966191999999999</v>
          </cell>
          <cell r="N45">
            <v>1.2197851206914583E-3</v>
          </cell>
          <cell r="O45">
            <v>9821.2508790181801</v>
          </cell>
        </row>
        <row r="46">
          <cell r="B46">
            <v>37</v>
          </cell>
          <cell r="C46">
            <v>9.4989016213468871E-4</v>
          </cell>
          <cell r="D46">
            <v>0.63261832000000007</v>
          </cell>
          <cell r="E46">
            <v>6.0091791855417442E-4</v>
          </cell>
          <cell r="F46">
            <v>9885.2416841949107</v>
          </cell>
          <cell r="G46">
            <v>0.66417159999999997</v>
          </cell>
          <cell r="H46">
            <v>6.3089006880925555E-4</v>
          </cell>
          <cell r="I46">
            <v>9882.0495760297199</v>
          </cell>
          <cell r="J46">
            <v>1.3131000000000002</v>
          </cell>
          <cell r="K46">
            <v>1.2473007718990599E-3</v>
          </cell>
          <cell r="L46">
            <v>9816.6139225700244</v>
          </cell>
          <cell r="M46">
            <v>1.3966191999999999</v>
          </cell>
          <cell r="N46">
            <v>1.3266348383284192E-3</v>
          </cell>
          <cell r="O46">
            <v>9808.2216654461117</v>
          </cell>
        </row>
        <row r="47">
          <cell r="B47">
            <v>38</v>
          </cell>
          <cell r="C47">
            <v>1.0389179067344346E-3</v>
          </cell>
          <cell r="D47">
            <v>0.63261832000000007</v>
          </cell>
          <cell r="E47">
            <v>6.5723850077625476E-4</v>
          </cell>
          <cell r="F47">
            <v>9878.7447227705798</v>
          </cell>
          <cell r="G47">
            <v>0.66417159999999997</v>
          </cell>
          <cell r="H47">
            <v>6.9001976838446017E-4</v>
          </cell>
          <cell r="I47">
            <v>9875.2307664701038</v>
          </cell>
          <cell r="J47">
            <v>1.3131000000000002</v>
          </cell>
          <cell r="K47">
            <v>1.3642031033329863E-3</v>
          </cell>
          <cell r="L47">
            <v>9803.2220673926331</v>
          </cell>
          <cell r="M47">
            <v>1.3966191999999999</v>
          </cell>
          <cell r="N47">
            <v>1.4509726957691205E-3</v>
          </cell>
          <cell r="O47">
            <v>9793.9902036154981</v>
          </cell>
        </row>
        <row r="48">
          <cell r="B48">
            <v>39</v>
          </cell>
          <cell r="C48">
            <v>1.1303800152477764E-3</v>
          </cell>
          <cell r="D48">
            <v>0.63261832000000007</v>
          </cell>
          <cell r="E48">
            <v>7.1509910620762274E-4</v>
          </cell>
          <cell r="F48">
            <v>9871.6804412488727</v>
          </cell>
          <cell r="G48">
            <v>0.66417159999999997</v>
          </cell>
          <cell r="H48">
            <v>7.5076630333514003E-4</v>
          </cell>
          <cell r="I48">
            <v>9867.8167759729804</v>
          </cell>
          <cell r="J48">
            <v>1.3131000000000002</v>
          </cell>
          <cell r="K48">
            <v>1.4843019980218554E-3</v>
          </cell>
          <cell r="L48">
            <v>9788.6711252909499</v>
          </cell>
          <cell r="M48">
            <v>1.3966191999999999</v>
          </cell>
          <cell r="N48">
            <v>1.5787104325913372E-3</v>
          </cell>
          <cell r="O48">
            <v>9778.5283291043525</v>
          </cell>
        </row>
        <row r="49">
          <cell r="B49">
            <v>40</v>
          </cell>
          <cell r="C49">
            <v>1.2258009445997461E-3</v>
          </cell>
          <cell r="D49">
            <v>0.63261832000000007</v>
          </cell>
          <cell r="E49">
            <v>7.7546413422710449E-4</v>
          </cell>
          <cell r="F49">
            <v>9864.0253071221323</v>
          </cell>
          <cell r="G49">
            <v>0.66417159999999997</v>
          </cell>
          <cell r="H49">
            <v>8.1414217465632468E-4</v>
          </cell>
          <cell r="I49">
            <v>9859.7829701638784</v>
          </cell>
          <cell r="J49">
            <v>1.3131000000000002</v>
          </cell>
          <cell r="K49">
            <v>1.6095992203539267E-3</v>
          </cell>
          <cell r="L49">
            <v>9772.9152878793793</v>
          </cell>
          <cell r="M49">
            <v>1.3966191999999999</v>
          </cell>
          <cell r="N49">
            <v>1.7119771346061415E-3</v>
          </cell>
          <cell r="O49">
            <v>9761.7877121948277</v>
          </cell>
        </row>
        <row r="50">
          <cell r="B50">
            <v>41</v>
          </cell>
          <cell r="C50">
            <v>1.337018476747141E-3</v>
          </cell>
          <cell r="D50">
            <v>0.63261832000000007</v>
          </cell>
          <cell r="E50">
            <v>8.4582238256873557E-4</v>
          </cell>
          <cell r="F50">
            <v>9855.682093735144</v>
          </cell>
          <cell r="G50">
            <v>0.66417159999999997</v>
          </cell>
          <cell r="H50">
            <v>8.8800970093071141E-4</v>
          </cell>
          <cell r="I50">
            <v>9851.0273872373018</v>
          </cell>
          <cell r="J50">
            <v>1.3131000000000002</v>
          </cell>
          <cell r="K50">
            <v>1.7556389618166711E-3</v>
          </cell>
          <cell r="L50">
            <v>9755.7575770294443</v>
          </cell>
          <cell r="M50">
            <v>1.3966191999999999</v>
          </cell>
          <cell r="N50">
            <v>1.8673056753798108E-3</v>
          </cell>
          <cell r="O50">
            <v>9743.5594705979929</v>
          </cell>
        </row>
        <row r="51">
          <cell r="B51">
            <v>42</v>
          </cell>
          <cell r="C51">
            <v>1.4474328449809405E-3</v>
          </cell>
          <cell r="D51">
            <v>0.63261832000000007</v>
          </cell>
          <cell r="E51">
            <v>9.1567253470466311E-4</v>
          </cell>
          <cell r="F51">
            <v>9846.65751633113</v>
          </cell>
          <cell r="G51">
            <v>0.66417159999999997</v>
          </cell>
          <cell r="H51">
            <v>9.6134378854354321E-4</v>
          </cell>
          <cell r="I51">
            <v>9841.5571632478095</v>
          </cell>
          <cell r="J51">
            <v>1.3131000000000002</v>
          </cell>
          <cell r="K51">
            <v>1.9006240687444731E-3</v>
          </cell>
          <cell r="L51">
            <v>9737.2155493697064</v>
          </cell>
          <cell r="M51">
            <v>1.3966191999999999</v>
          </cell>
          <cell r="N51">
            <v>2.0215125020110049E-3</v>
          </cell>
          <cell r="O51">
            <v>9723.8627433140919</v>
          </cell>
        </row>
        <row r="52">
          <cell r="B52">
            <v>43</v>
          </cell>
          <cell r="C52">
            <v>1.5733551951715374E-3</v>
          </cell>
          <cell r="D52">
            <v>0.63261832000000007</v>
          </cell>
          <cell r="E52">
            <v>9.9533332033269022E-4</v>
          </cell>
          <cell r="F52">
            <v>9836.8568100112225</v>
          </cell>
          <cell r="G52">
            <v>0.66417159999999997</v>
          </cell>
          <cell r="H52">
            <v>1.0449778373453921E-3</v>
          </cell>
          <cell r="I52">
            <v>9831.2729541272474</v>
          </cell>
          <cell r="J52">
            <v>1.3131000000000002</v>
          </cell>
          <cell r="K52">
            <v>2.065972706779746E-3</v>
          </cell>
          <cell r="L52">
            <v>9717.0987278046778</v>
          </cell>
          <cell r="M52">
            <v>1.3966191999999999</v>
          </cell>
          <cell r="N52">
            <v>2.1973780739963163E-3</v>
          </cell>
          <cell r="O52">
            <v>9702.4957405273835</v>
          </cell>
        </row>
        <row r="53">
          <cell r="B53">
            <v>44</v>
          </cell>
          <cell r="C53">
            <v>1.7089262259212198E-3</v>
          </cell>
          <cell r="D53">
            <v>0.63261832000000007</v>
          </cell>
          <cell r="E53">
            <v>1.0810980380462226E-3</v>
          </cell>
          <cell r="F53">
            <v>9826.2222034133774</v>
          </cell>
          <cell r="G53">
            <v>0.66417159999999997</v>
          </cell>
          <cell r="H53">
            <v>1.135020265752058E-3</v>
          </cell>
          <cell r="I53">
            <v>9820.1142600861731</v>
          </cell>
          <cell r="J53">
            <v>1.3131000000000002</v>
          </cell>
          <cell r="K53">
            <v>2.2439910272571539E-3</v>
          </cell>
          <cell r="L53">
            <v>9695.2936454485116</v>
          </cell>
          <cell r="M53">
            <v>1.3966191999999999</v>
          </cell>
          <cell r="N53">
            <v>2.3867191785051133E-3</v>
          </cell>
          <cell r="O53">
            <v>9679.3386078641033</v>
          </cell>
        </row>
        <row r="54">
          <cell r="B54">
            <v>45</v>
          </cell>
          <cell r="C54">
            <v>1.8567366205844982E-3</v>
          </cell>
          <cell r="D54">
            <v>0.63261832000000007</v>
          </cell>
          <cell r="E54">
            <v>1.1746056015966427E-3</v>
          </cell>
          <cell r="F54">
            <v>9814.6802677707146</v>
          </cell>
          <cell r="G54">
            <v>0.66417159999999997</v>
          </cell>
          <cell r="H54">
            <v>1.2331917320721991E-3</v>
          </cell>
          <cell r="I54">
            <v>9808.0041763726313</v>
          </cell>
          <cell r="J54">
            <v>1.3131000000000002</v>
          </cell>
          <cell r="K54">
            <v>2.4380808564895048E-3</v>
          </cell>
          <cell r="L54">
            <v>9671.6557356134981</v>
          </cell>
          <cell r="M54">
            <v>1.3966191999999999</v>
          </cell>
          <cell r="N54">
            <v>2.5931540136514253E-3</v>
          </cell>
          <cell r="O54">
            <v>9654.2385921036293</v>
          </cell>
        </row>
        <row r="55">
          <cell r="B55">
            <v>46</v>
          </cell>
          <cell r="C55">
            <v>2.0141832597204575E-3</v>
          </cell>
          <cell r="D55">
            <v>0.63261832000000007</v>
          </cell>
          <cell r="E55">
            <v>1.2742092299364797E-3</v>
          </cell>
          <cell r="F55">
            <v>9802.1743115846457</v>
          </cell>
          <cell r="G55">
            <v>0.66417159999999997</v>
          </cell>
          <cell r="H55">
            <v>1.3377633183017518E-3</v>
          </cell>
          <cell r="I55">
            <v>9794.8833881597293</v>
          </cell>
          <cell r="J55">
            <v>1.3131000000000002</v>
          </cell>
          <cell r="K55">
            <v>2.6448240383389332E-3</v>
          </cell>
          <cell r="L55">
            <v>9646.0759080334083</v>
          </cell>
          <cell r="M55">
            <v>1.3966191999999999</v>
          </cell>
          <cell r="N55">
            <v>2.8130470128441775E-3</v>
          </cell>
          <cell r="O55">
            <v>9627.0807650708284</v>
          </cell>
        </row>
        <row r="56">
          <cell r="B56">
            <v>47</v>
          </cell>
          <cell r="C56">
            <v>2.1985740808132146E-3</v>
          </cell>
          <cell r="D56">
            <v>0.63261832000000007</v>
          </cell>
          <cell r="E56">
            <v>1.3908582413996002E-3</v>
          </cell>
          <cell r="F56">
            <v>9788.5408766597429</v>
          </cell>
          <cell r="G56">
            <v>0.66417159999999997</v>
          </cell>
          <cell r="H56">
            <v>1.460230464972242E-3</v>
          </cell>
          <cell r="I56">
            <v>9780.5806010354881</v>
          </cell>
          <cell r="J56">
            <v>1.3131000000000002</v>
          </cell>
          <cell r="K56">
            <v>2.8869476255158327E-3</v>
          </cell>
          <cell r="L56">
            <v>9618.2281920951664</v>
          </cell>
          <cell r="M56">
            <v>1.3966191999999999</v>
          </cell>
          <cell r="N56">
            <v>3.0705707738860871E-3</v>
          </cell>
          <cell r="O56">
            <v>9597.5201322357607</v>
          </cell>
        </row>
        <row r="57">
          <cell r="B57">
            <v>48</v>
          </cell>
          <cell r="C57">
            <v>2.4105056658195682E-3</v>
          </cell>
          <cell r="D57">
            <v>0.63261832000000007</v>
          </cell>
          <cell r="E57">
            <v>1.5249300446612568E-3</v>
          </cell>
          <cell r="F57">
            <v>9773.614036583529</v>
          </cell>
          <cell r="G57">
            <v>0.66417159999999997</v>
          </cell>
          <cell r="H57">
            <v>1.6009894048764478E-3</v>
          </cell>
          <cell r="I57">
            <v>9764.9219951196901</v>
          </cell>
          <cell r="J57">
            <v>1.3131000000000002</v>
          </cell>
          <cell r="K57">
            <v>3.1652349897876753E-3</v>
          </cell>
          <cell r="L57">
            <v>9587.784239681785</v>
          </cell>
          <cell r="M57">
            <v>1.3966191999999999</v>
          </cell>
          <cell r="N57">
            <v>3.3665584945923926E-3</v>
          </cell>
          <cell r="O57">
            <v>9565.2095193075602</v>
          </cell>
        </row>
        <row r="58">
          <cell r="B58">
            <v>49</v>
          </cell>
          <cell r="C58">
            <v>2.63510375501906E-3</v>
          </cell>
          <cell r="D58">
            <v>0.63261832000000007</v>
          </cell>
          <cell r="E58">
            <v>1.6670149105258495E-3</v>
          </cell>
          <cell r="F58">
            <v>9757.3212762548192</v>
          </cell>
          <cell r="G58">
            <v>0.66417159999999997</v>
          </cell>
          <cell r="H58">
            <v>1.7501610771370171E-3</v>
          </cell>
          <cell r="I58">
            <v>9747.8318087225525</v>
          </cell>
          <cell r="J58">
            <v>1.3131000000000002</v>
          </cell>
          <cell r="K58">
            <v>3.460154740715528E-3</v>
          </cell>
          <cell r="L58">
            <v>9554.6090225918924</v>
          </cell>
          <cell r="M58">
            <v>1.3966191999999999</v>
          </cell>
          <cell r="N58">
            <v>3.6802364982517154E-3</v>
          </cell>
          <cell r="O58">
            <v>9530.0072861211811</v>
          </cell>
        </row>
        <row r="59">
          <cell r="B59">
            <v>50</v>
          </cell>
          <cell r="C59">
            <v>2.8812138650571792E-3</v>
          </cell>
          <cell r="D59">
            <v>0.63261832000000007</v>
          </cell>
          <cell r="E59">
            <v>1.8227086748731796E-3</v>
          </cell>
          <cell r="F59">
            <v>9739.536522121065</v>
          </cell>
          <cell r="G59">
            <v>0.66417159999999997</v>
          </cell>
          <cell r="H59">
            <v>1.9136204226972108E-3</v>
          </cell>
          <cell r="I59">
            <v>9729.1781586963643</v>
          </cell>
          <cell r="J59">
            <v>1.3131000000000002</v>
          </cell>
          <cell r="K59">
            <v>3.7833219262065824E-3</v>
          </cell>
          <cell r="L59">
            <v>9518.4608607803893</v>
          </cell>
          <cell r="M59">
            <v>1.3966191999999999</v>
          </cell>
          <cell r="N59">
            <v>4.0239586032450652E-3</v>
          </cell>
          <cell r="O59">
            <v>9491.6589313132044</v>
          </cell>
        </row>
        <row r="60">
          <cell r="B60">
            <v>51</v>
          </cell>
          <cell r="C60">
            <v>3.145021744599746E-3</v>
          </cell>
          <cell r="D60">
            <v>0.63261832000000007</v>
          </cell>
          <cell r="E60">
            <v>1.9895983724321606E-3</v>
          </cell>
          <cell r="F60">
            <v>9720.1587561084089</v>
          </cell>
          <cell r="G60">
            <v>0.66417159999999997</v>
          </cell>
          <cell r="H60">
            <v>2.0888341241456047E-3</v>
          </cell>
          <cell r="I60">
            <v>9708.8555193585871</v>
          </cell>
          <cell r="J60">
            <v>1.3131000000000002</v>
          </cell>
          <cell r="K60">
            <v>4.1297280528339274E-3</v>
          </cell>
          <cell r="L60">
            <v>9479.152205943823</v>
          </cell>
          <cell r="M60">
            <v>1.3966191999999999</v>
          </cell>
          <cell r="N60">
            <v>4.3923977529255016E-3</v>
          </cell>
          <cell r="O60">
            <v>9449.9677899517683</v>
          </cell>
        </row>
        <row r="61">
          <cell r="B61">
            <v>52</v>
          </cell>
          <cell r="C61">
            <v>3.4487228810673445E-3</v>
          </cell>
          <cell r="D61">
            <v>0.63261832000000007</v>
          </cell>
          <cell r="E61">
            <v>2.1817252751663834E-3</v>
          </cell>
          <cell r="F61">
            <v>9698.9520400715774</v>
          </cell>
          <cell r="G61">
            <v>0.66417159999999997</v>
          </cell>
          <cell r="H61">
            <v>2.2905437938751079E-3</v>
          </cell>
          <cell r="I61">
            <v>9686.6169606030908</v>
          </cell>
          <cell r="J61">
            <v>1.3131000000000002</v>
          </cell>
          <cell r="K61">
            <v>4.5285180151295309E-3</v>
          </cell>
          <cell r="L61">
            <v>9436.2256944110522</v>
          </cell>
          <cell r="M61">
            <v>1.3966191999999999</v>
          </cell>
          <cell r="N61">
            <v>4.8165525911779694E-3</v>
          </cell>
          <cell r="O61">
            <v>9404.451523106527</v>
          </cell>
        </row>
        <row r="62">
          <cell r="B62">
            <v>53</v>
          </cell>
          <cell r="C62">
            <v>3.7953977966963151E-3</v>
          </cell>
          <cell r="D62">
            <v>0.63261832000000007</v>
          </cell>
          <cell r="E62">
            <v>2.4010381778777246E-3</v>
          </cell>
          <cell r="F62">
            <v>9675.6644859379612</v>
          </cell>
          <cell r="G62">
            <v>0.66417159999999997</v>
          </cell>
          <cell r="H62">
            <v>2.5207954272682661E-3</v>
          </cell>
          <cell r="I62">
            <v>9662.1989808631042</v>
          </cell>
          <cell r="J62">
            <v>1.3131000000000002</v>
          </cell>
          <cell r="K62">
            <v>4.9837368468419315E-3</v>
          </cell>
          <cell r="L62">
            <v>9389.1980287226997</v>
          </cell>
          <cell r="M62">
            <v>1.3966191999999999</v>
          </cell>
          <cell r="N62">
            <v>5.3007254345037698E-3</v>
          </cell>
          <cell r="O62">
            <v>9354.6011077204384</v>
          </cell>
        </row>
        <row r="63">
          <cell r="B63">
            <v>54</v>
          </cell>
          <cell r="C63">
            <v>4.1777060914866583E-3</v>
          </cell>
          <cell r="D63">
            <v>0.63261832000000007</v>
          </cell>
          <cell r="E63">
            <v>2.6428934090500563E-3</v>
          </cell>
          <cell r="F63">
            <v>9650.0927360398964</v>
          </cell>
          <cell r="G63">
            <v>0.66417159999999997</v>
          </cell>
          <cell r="H63">
            <v>2.7747137391124399E-3</v>
          </cell>
          <cell r="I63">
            <v>9635.3891446008656</v>
          </cell>
          <cell r="J63">
            <v>1.3131000000000002</v>
          </cell>
          <cell r="K63">
            <v>5.4857458687311315E-3</v>
          </cell>
          <cell r="L63">
            <v>9337.6912744259353</v>
          </cell>
          <cell r="M63">
            <v>1.3966191999999999</v>
          </cell>
          <cell r="N63">
            <v>5.8346645393272233E-3</v>
          </cell>
          <cell r="O63">
            <v>9300.0201483576711</v>
          </cell>
        </row>
        <row r="64">
          <cell r="B64">
            <v>55</v>
          </cell>
          <cell r="C64">
            <v>4.6130945583227447E-3</v>
          </cell>
          <cell r="D64">
            <v>0.63261832000000007</v>
          </cell>
          <cell r="E64">
            <v>2.9183281294872772E-3</v>
          </cell>
          <cell r="F64">
            <v>9621.9305989561508</v>
          </cell>
          <cell r="G64">
            <v>0.66417159999999997</v>
          </cell>
          <cell r="H64">
            <v>3.0638863937525107E-3</v>
          </cell>
          <cell r="I64">
            <v>9605.8674069022127</v>
          </cell>
          <cell r="J64">
            <v>1.3131000000000002</v>
          </cell>
          <cell r="K64">
            <v>6.0574544645335968E-3</v>
          </cell>
          <cell r="L64">
            <v>9281.1286347272271</v>
          </cell>
          <cell r="M64">
            <v>1.3966191999999999</v>
          </cell>
          <cell r="N64">
            <v>6.4427364315690645E-3</v>
          </cell>
          <cell r="O64">
            <v>9240.1025697335208</v>
          </cell>
        </row>
        <row r="65">
          <cell r="B65">
            <v>56</v>
          </cell>
          <cell r="C65">
            <v>5.1056032027954256E-3</v>
          </cell>
          <cell r="D65">
            <v>0.63261832000000007</v>
          </cell>
          <cell r="E65">
            <v>3.2298981207390617E-3</v>
          </cell>
          <cell r="F65">
            <v>9590.852743396701</v>
          </cell>
          <cell r="G65">
            <v>0.66417159999999997</v>
          </cell>
          <cell r="H65">
            <v>3.3909966481657622E-3</v>
          </cell>
          <cell r="I65">
            <v>9573.2939427226829</v>
          </cell>
          <cell r="J65">
            <v>1.3131000000000002</v>
          </cell>
          <cell r="K65">
            <v>6.7041675655906746E-3</v>
          </cell>
          <cell r="L65">
            <v>9218.9063931622131</v>
          </cell>
          <cell r="M65">
            <v>1.3966191999999999</v>
          </cell>
          <cell r="N65">
            <v>7.1305834606055852E-3</v>
          </cell>
          <cell r="O65">
            <v>9174.2152471754798</v>
          </cell>
        </row>
        <row r="66">
          <cell r="B66">
            <v>57</v>
          </cell>
          <cell r="C66">
            <v>5.619987973824651E-3</v>
          </cell>
          <cell r="D66">
            <v>0.63261832000000007</v>
          </cell>
          <cell r="E66">
            <v>3.5553073504211549E-3</v>
          </cell>
          <cell r="F66">
            <v>9556.7543141412953</v>
          </cell>
          <cell r="G66">
            <v>0.66417159999999997</v>
          </cell>
          <cell r="H66">
            <v>3.7326364045558763E-3</v>
          </cell>
          <cell r="I66">
            <v>9537.5603172405608</v>
          </cell>
          <cell r="J66">
            <v>1.3131000000000002</v>
          </cell>
          <cell r="K66">
            <v>7.3796062084291502E-3</v>
          </cell>
          <cell r="L66">
            <v>9150.8744943083057</v>
          </cell>
          <cell r="M66">
            <v>1.3966191999999999</v>
          </cell>
          <cell r="N66">
            <v>7.8489831080126044E-3</v>
          </cell>
          <cell r="O66">
            <v>9102.2069866711281</v>
          </cell>
        </row>
        <row r="67">
          <cell r="B67">
            <v>58</v>
          </cell>
          <cell r="C67">
            <v>6.1702892129606099E-3</v>
          </cell>
          <cell r="D67">
            <v>0.63261832000000007</v>
          </cell>
          <cell r="E67">
            <v>3.9034379958172638E-3</v>
          </cell>
          <cell r="F67">
            <v>9519.450116234786</v>
          </cell>
          <cell r="G67">
            <v>0.66417159999999997</v>
          </cell>
          <cell r="H67">
            <v>4.0981308590347888E-3</v>
          </cell>
          <cell r="I67">
            <v>9498.4741469845721</v>
          </cell>
          <cell r="J67">
            <v>1.3131000000000002</v>
          </cell>
          <cell r="K67">
            <v>8.1022067655385777E-3</v>
          </cell>
          <cell r="L67">
            <v>9076.7322170699263</v>
          </cell>
          <cell r="M67">
            <v>1.3966191999999999</v>
          </cell>
          <cell r="N67">
            <v>8.6175443843736765E-3</v>
          </cell>
          <cell r="O67">
            <v>9023.7683139677338</v>
          </cell>
        </row>
        <row r="68">
          <cell r="B68">
            <v>59</v>
          </cell>
          <cell r="C68">
            <v>6.7757222424396444E-3</v>
          </cell>
          <cell r="D68">
            <v>0.63261832000000007</v>
          </cell>
          <cell r="E68">
            <v>4.2864460217988008E-3</v>
          </cell>
          <cell r="F68">
            <v>9478.6455071543387</v>
          </cell>
          <cell r="G68">
            <v>0.66417159999999997</v>
          </cell>
          <cell r="H68">
            <v>4.5002422829167263E-3</v>
          </cell>
          <cell r="I68">
            <v>9455.7287120051205</v>
          </cell>
          <cell r="J68">
            <v>1.3131000000000002</v>
          </cell>
          <cell r="K68">
            <v>8.8972008765474987E-3</v>
          </cell>
          <cell r="L68">
            <v>8995.9747072320242</v>
          </cell>
          <cell r="M68">
            <v>1.3966191999999999</v>
          </cell>
          <cell r="N68">
            <v>9.4631037776582612E-3</v>
          </cell>
          <cell r="O68">
            <v>8938.3754579471133</v>
          </cell>
        </row>
        <row r="69">
          <cell r="B69">
            <v>60</v>
          </cell>
          <cell r="C69">
            <v>7.5010029440914869E-3</v>
          </cell>
          <cell r="D69">
            <v>0.63261832000000007</v>
          </cell>
          <cell r="E69">
            <v>4.7452718808062106E-3</v>
          </cell>
          <cell r="F69">
            <v>9433.6667571611088</v>
          </cell>
          <cell r="G69">
            <v>0.66417159999999997</v>
          </cell>
          <cell r="H69">
            <v>4.9819531269819535E-3</v>
          </cell>
          <cell r="I69">
            <v>9408.6207147804544</v>
          </cell>
          <cell r="J69">
            <v>1.3131000000000002</v>
          </cell>
          <cell r="K69">
            <v>9.8495669658865328E-3</v>
          </cell>
          <cell r="L69">
            <v>8907.3682519297199</v>
          </cell>
          <cell r="M69">
            <v>1.3966191999999999</v>
          </cell>
          <cell r="N69">
            <v>1.0476044730974696E-2</v>
          </cell>
          <cell r="O69">
            <v>8844.7366368274124</v>
          </cell>
        </row>
        <row r="70">
          <cell r="B70">
            <v>61</v>
          </cell>
          <cell r="C70">
            <v>8.2742651761118172E-3</v>
          </cell>
          <cell r="D70">
            <v>0.63261832000000007</v>
          </cell>
          <cell r="E70">
            <v>5.2344517349463627E-3</v>
          </cell>
          <cell r="F70">
            <v>9384.286683837181</v>
          </cell>
          <cell r="G70">
            <v>0.66417159999999997</v>
          </cell>
          <cell r="H70">
            <v>5.495531940842467E-3</v>
          </cell>
          <cell r="I70">
            <v>9356.9153391231066</v>
          </cell>
          <cell r="J70">
            <v>1.3131000000000002</v>
          </cell>
          <cell r="K70">
            <v>1.0864937602752428E-2</v>
          </cell>
          <cell r="L70">
            <v>8810.5902516677652</v>
          </cell>
          <cell r="M70">
            <v>1.3966191999999999</v>
          </cell>
          <cell r="N70">
            <v>1.1555997610849146E-2</v>
          </cell>
          <cell r="O70">
            <v>8742.5268813836446</v>
          </cell>
        </row>
        <row r="71">
          <cell r="B71">
            <v>62</v>
          </cell>
          <cell r="C71">
            <v>9.0435150193138511E-3</v>
          </cell>
          <cell r="D71">
            <v>0.63261832000000007</v>
          </cell>
          <cell r="E71">
            <v>5.7210932784130964E-3</v>
          </cell>
          <cell r="F71">
            <v>9330.5983043675787</v>
          </cell>
          <cell r="G71">
            <v>0.66417159999999997</v>
          </cell>
          <cell r="H71">
            <v>6.0064458400017114E-3</v>
          </cell>
          <cell r="I71">
            <v>9300.7135339091819</v>
          </cell>
          <cell r="J71">
            <v>1.3131000000000002</v>
          </cell>
          <cell r="K71">
            <v>1.1875039571861019E-2</v>
          </cell>
          <cell r="L71">
            <v>8705.9641437777573</v>
          </cell>
          <cell r="M71">
            <v>1.3966191999999999</v>
          </cell>
          <cell r="N71">
            <v>1.2630346711462095E-2</v>
          </cell>
          <cell r="O71">
            <v>8632.1057357374921</v>
          </cell>
        </row>
        <row r="72">
          <cell r="B72">
            <v>63</v>
          </cell>
          <cell r="C72">
            <v>9.8905893872935201E-3</v>
          </cell>
          <cell r="D72">
            <v>0.63261832000000007</v>
          </cell>
          <cell r="E72">
            <v>6.2569680419994568E-3</v>
          </cell>
          <cell r="F72">
            <v>9272.2170489644159</v>
          </cell>
          <cell r="G72">
            <v>0.66417159999999997</v>
          </cell>
          <cell r="H72">
            <v>6.5690485783017564E-3</v>
          </cell>
          <cell r="I72">
            <v>9239.6166948920636</v>
          </cell>
          <cell r="J72">
            <v>1.3131000000000002</v>
          </cell>
          <cell r="K72">
            <v>1.2987332924455123E-2</v>
          </cell>
          <cell r="L72">
            <v>8592.8968890141477</v>
          </cell>
          <cell r="M72">
            <v>1.3966191999999999</v>
          </cell>
          <cell r="N72">
            <v>1.3813387037610366E-2</v>
          </cell>
          <cell r="O72">
            <v>8512.8671182601738</v>
          </cell>
        </row>
        <row r="73">
          <cell r="B73">
            <v>64</v>
          </cell>
          <cell r="C73">
            <v>1.0791810686149936E-2</v>
          </cell>
          <cell r="D73">
            <v>0.63261832000000007</v>
          </cell>
          <cell r="E73">
            <v>6.8270971460302208E-3</v>
          </cell>
          <cell r="F73">
            <v>9208.914722412057</v>
          </cell>
          <cell r="G73">
            <v>0.66417159999999997</v>
          </cell>
          <cell r="H73">
            <v>7.1676141703173003E-3</v>
          </cell>
          <cell r="I73">
            <v>9173.3906873414544</v>
          </cell>
          <cell r="J73">
            <v>1.3131000000000002</v>
          </cell>
          <cell r="K73">
            <v>1.4170726611983483E-2</v>
          </cell>
          <cell r="L73">
            <v>8471.1292963949654</v>
          </cell>
          <cell r="M73">
            <v>1.3966191999999999</v>
          </cell>
          <cell r="N73">
            <v>1.5072050007042174E-2</v>
          </cell>
          <cell r="O73">
            <v>8384.5607593504519</v>
          </cell>
        </row>
        <row r="74">
          <cell r="B74">
            <v>65</v>
          </cell>
          <cell r="C74">
            <v>1.179480792249047E-2</v>
          </cell>
          <cell r="D74">
            <v>0.63261832000000007</v>
          </cell>
          <cell r="E74">
            <v>7.4616115726486125E-3</v>
          </cell>
          <cell r="F74">
            <v>9140.2013777477732</v>
          </cell>
          <cell r="G74">
            <v>0.66417159999999997</v>
          </cell>
          <cell r="H74">
            <v>7.833776449573171E-3</v>
          </cell>
          <cell r="I74">
            <v>9101.5283954122242</v>
          </cell>
          <cell r="J74">
            <v>1.3131000000000002</v>
          </cell>
          <cell r="K74">
            <v>1.5487762283022238E-2</v>
          </cell>
          <cell r="L74">
            <v>8339.9304595836547</v>
          </cell>
          <cell r="M74">
            <v>1.3966191999999999</v>
          </cell>
          <cell r="N74">
            <v>1.6472855204862302E-2</v>
          </cell>
          <cell r="O74">
            <v>8246.4431040053023</v>
          </cell>
        </row>
        <row r="75">
          <cell r="B75">
            <v>66</v>
          </cell>
          <cell r="C75">
            <v>1.295246090444727E-2</v>
          </cell>
          <cell r="D75">
            <v>0.63929798690909101</v>
          </cell>
          <cell r="E75">
            <v>8.2804821817318436E-3</v>
          </cell>
          <cell r="F75">
            <v>9064.5161031018924</v>
          </cell>
          <cell r="G75">
            <v>0.6702775709090909</v>
          </cell>
          <cell r="H75">
            <v>8.6817440323278816E-3</v>
          </cell>
          <cell r="I75">
            <v>9022.5112555802916</v>
          </cell>
          <cell r="J75">
            <v>1.307407272727273</v>
          </cell>
          <cell r="K75">
            <v>1.6934141586190034E-2</v>
          </cell>
          <cell r="L75">
            <v>8198.7008963620865</v>
          </cell>
          <cell r="M75">
            <v>1.3894079418181817</v>
          </cell>
          <cell r="N75">
            <v>1.7996252046728545E-2</v>
          </cell>
          <cell r="O75">
            <v>8098.0380354166164</v>
          </cell>
        </row>
        <row r="76">
          <cell r="B76">
            <v>67</v>
          </cell>
          <cell r="C76">
            <v>1.4188622256416773E-2</v>
          </cell>
          <cell r="D76">
            <v>0.64597765381818195</v>
          </cell>
          <cell r="E76">
            <v>9.1655329161125457E-3</v>
          </cell>
          <cell r="F76">
            <v>8981.4349823902794</v>
          </cell>
          <cell r="G76">
            <v>0.67638354181818183</v>
          </cell>
          <cell r="H76">
            <v>9.5969505753154601E-3</v>
          </cell>
          <cell r="I76">
            <v>8935.9226609952602</v>
          </cell>
          <cell r="J76">
            <v>1.3017145454545458</v>
          </cell>
          <cell r="K76">
            <v>1.8469535971137811E-2</v>
          </cell>
          <cell r="L76">
            <v>8047.2746952401276</v>
          </cell>
          <cell r="M76">
            <v>1.3821966836363635</v>
          </cell>
          <cell r="N76">
            <v>1.961146662818836E-2</v>
          </cell>
          <cell r="O76">
            <v>7939.223632731243</v>
          </cell>
        </row>
        <row r="77">
          <cell r="B77">
            <v>68</v>
          </cell>
          <cell r="C77">
            <v>1.5503496109021601E-2</v>
          </cell>
          <cell r="D77">
            <v>0.65265732072727289</v>
          </cell>
          <cell r="E77">
            <v>1.0118470232419739E-2</v>
          </cell>
          <cell r="F77">
            <v>8890.5565998765505</v>
          </cell>
          <cell r="G77">
            <v>0.68248951272727276</v>
          </cell>
          <cell r="H77">
            <v>1.0580973505015322E-2</v>
          </cell>
          <cell r="I77">
            <v>8841.3719000764031</v>
          </cell>
          <cell r="J77">
            <v>1.2960218181818186</v>
          </cell>
          <cell r="K77">
            <v>2.0092869215388925E-2</v>
          </cell>
          <cell r="L77">
            <v>7885.5818572483595</v>
          </cell>
          <cell r="M77">
            <v>1.3749854254545453</v>
          </cell>
          <cell r="N77">
            <v>2.1317081193495954E-2</v>
          </cell>
          <cell r="O77">
            <v>7769.982557938989</v>
          </cell>
        </row>
        <row r="78">
          <cell r="B78">
            <v>69</v>
          </cell>
          <cell r="C78">
            <v>1.6983421589326558E-2</v>
          </cell>
          <cell r="D78">
            <v>0.65933698763636384</v>
          </cell>
          <cell r="E78">
            <v>1.1197798030464959E-2</v>
          </cell>
          <cell r="F78">
            <v>8791.0019426927156</v>
          </cell>
          <cell r="G78">
            <v>0.68859548363636369</v>
          </cell>
          <cell r="H78">
            <v>1.1694707403102581E-2</v>
          </cell>
          <cell r="I78">
            <v>8737.9746426629954</v>
          </cell>
          <cell r="J78">
            <v>1.2903290909090914</v>
          </cell>
          <cell r="K78">
            <v>2.1914202939881576E-2</v>
          </cell>
          <cell r="L78">
            <v>7712.7756161295711</v>
          </cell>
          <cell r="M78">
            <v>1.367774167272727</v>
          </cell>
          <cell r="N78">
            <v>2.3229485321782789E-2</v>
          </cell>
          <cell r="O78">
            <v>7589.4898621588363</v>
          </cell>
        </row>
        <row r="79">
          <cell r="B79">
            <v>70</v>
          </cell>
          <cell r="C79">
            <v>1.8651765124269377E-2</v>
          </cell>
          <cell r="D79">
            <v>0.66601665454545478</v>
          </cell>
          <cell r="E79">
            <v>1.2422386209433478E-2</v>
          </cell>
          <cell r="F79">
            <v>8681.7967213927059</v>
          </cell>
          <cell r="G79">
            <v>0.69470145454545462</v>
          </cell>
          <cell r="H79">
            <v>1.2957408361670118E-2</v>
          </cell>
          <cell r="I79">
            <v>8624.7531369640928</v>
          </cell>
          <cell r="J79">
            <v>1.2846363636363642</v>
          </cell>
          <cell r="K79">
            <v>2.3960735724640973E-2</v>
          </cell>
          <cell r="L79">
            <v>7527.9718378880352</v>
          </cell>
          <cell r="M79">
            <v>1.3605629090909088</v>
          </cell>
          <cell r="N79">
            <v>2.5376899817156299E-2</v>
          </cell>
          <cell r="O79">
            <v>7396.8921382635081</v>
          </cell>
        </row>
        <row r="80">
          <cell r="B80">
            <v>71</v>
          </cell>
          <cell r="C80">
            <v>2.0562487060736975E-2</v>
          </cell>
          <cell r="D80">
            <v>0.67269632145454572</v>
          </cell>
          <cell r="E80">
            <v>1.3832309405714458E-2</v>
          </cell>
          <cell r="F80">
            <v>8561.7074229448845</v>
          </cell>
          <cell r="G80">
            <v>0.70080742545454555</v>
          </cell>
          <cell r="H80">
            <v>1.4410343617977486E-2</v>
          </cell>
          <cell r="I80">
            <v>8500.4674806402109</v>
          </cell>
          <cell r="J80">
            <v>1.2789436363636371</v>
          </cell>
          <cell r="K80">
            <v>2.6298261974139182E-2</v>
          </cell>
          <cell r="L80">
            <v>7329.9992623613134</v>
          </cell>
          <cell r="M80">
            <v>1.3533516509090906</v>
          </cell>
          <cell r="N80">
            <v>2.78282758104452E-2</v>
          </cell>
          <cell r="O80">
            <v>7191.0493836997975</v>
          </cell>
        </row>
        <row r="81">
          <cell r="B81">
            <v>72</v>
          </cell>
          <cell r="C81">
            <v>2.2765758884625162E-2</v>
          </cell>
          <cell r="D81">
            <v>0.67937598836363666</v>
          </cell>
          <cell r="E81">
            <v>1.5466509943090461E-2</v>
          </cell>
          <cell r="F81">
            <v>8429.2876899580751</v>
          </cell>
          <cell r="G81">
            <v>0.70691339636363648</v>
          </cell>
          <cell r="H81">
            <v>1.6093419933926007E-2</v>
          </cell>
          <cell r="I81">
            <v>8363.6658878395865</v>
          </cell>
          <cell r="J81">
            <v>1.2732509090909099</v>
          </cell>
          <cell r="K81">
            <v>2.8986523195993447E-2</v>
          </cell>
          <cell r="L81">
            <v>7117.5280687162622</v>
          </cell>
          <cell r="M81">
            <v>1.3461403927272724</v>
          </cell>
          <cell r="N81">
            <v>3.0645907605683705E-2</v>
          </cell>
          <cell r="O81">
            <v>6970.6731486990248</v>
          </cell>
        </row>
        <row r="82">
          <cell r="B82">
            <v>73</v>
          </cell>
          <cell r="C82">
            <v>2.5307340269123256E-2</v>
          </cell>
          <cell r="D82">
            <v>0.6860556552727276</v>
          </cell>
          <cell r="E82">
            <v>1.7362243911543243E-2</v>
          </cell>
          <cell r="F82">
            <v>8282.9363410844544</v>
          </cell>
          <cell r="G82">
            <v>0.71301936727272741</v>
          </cell>
          <cell r="H82">
            <v>1.8044623746045881E-2</v>
          </cell>
          <cell r="I82">
            <v>8212.7466837558823</v>
          </cell>
          <cell r="J82">
            <v>1.2675581818181827</v>
          </cell>
          <cell r="K82">
            <v>3.2078526218183953E-2</v>
          </cell>
          <cell r="L82">
            <v>6889.2082579552871</v>
          </cell>
          <cell r="M82">
            <v>1.3389291345454541</v>
          </cell>
          <cell r="N82">
            <v>3.3884735204184523E-2</v>
          </cell>
          <cell r="O82">
            <v>6734.4737348604385</v>
          </cell>
        </row>
        <row r="83">
          <cell r="B83">
            <v>74</v>
          </cell>
          <cell r="C83">
            <v>2.8334236526048284E-2</v>
          </cell>
          <cell r="D83">
            <v>0.69273532218181855</v>
          </cell>
          <cell r="E83">
            <v>1.9628126468647908E-2</v>
          </cell>
          <cell r="F83">
            <v>8120.3578190498893</v>
          </cell>
          <cell r="G83">
            <v>0.71912533818181834</v>
          </cell>
          <cell r="H83">
            <v>2.0375867423918101E-2</v>
          </cell>
          <cell r="I83">
            <v>8045.4048461414495</v>
          </cell>
          <cell r="J83">
            <v>1.2618654545454555</v>
          </cell>
          <cell r="K83">
            <v>3.5753994253140367E-2</v>
          </cell>
          <cell r="L83">
            <v>6642.891545491666</v>
          </cell>
          <cell r="M83">
            <v>1.3317178763636359</v>
          </cell>
          <cell r="N83">
            <v>3.7733209294853985E-2</v>
          </cell>
          <cell r="O83">
            <v>6480.3604279322526</v>
          </cell>
        </row>
        <row r="84">
          <cell r="B84">
            <v>75</v>
          </cell>
          <cell r="C84">
            <v>3.1824836496060993E-2</v>
          </cell>
          <cell r="D84">
            <v>0.69941498909090949</v>
          </cell>
          <cell r="E84">
            <v>2.2258767670712477E-2</v>
          </cell>
          <cell r="F84">
            <v>7939.6086609526046</v>
          </cell>
          <cell r="G84">
            <v>0.72523130909090927</v>
          </cell>
          <cell r="H84">
            <v>2.3080367833642462E-2</v>
          </cell>
          <cell r="I84">
            <v>7859.713942921936</v>
          </cell>
          <cell r="J84">
            <v>1.2561727272727283</v>
          </cell>
          <cell r="K84">
            <v>3.9977491656265594E-2</v>
          </cell>
          <cell r="L84">
            <v>6377.325404158295</v>
          </cell>
          <cell r="M84">
            <v>1.3245066181818177</v>
          </cell>
          <cell r="N84">
            <v>4.2152206561587031E-2</v>
          </cell>
          <cell r="O84">
            <v>6207.1989365805175</v>
          </cell>
        </row>
        <row r="85">
          <cell r="B85">
            <v>76</v>
          </cell>
          <cell r="C85">
            <v>3.5833906505717918E-2</v>
          </cell>
          <cell r="D85">
            <v>0.70609465600000043</v>
          </cell>
          <cell r="E85">
            <v>2.530212988729107E-2</v>
          </cell>
          <cell r="F85">
            <v>7738.7196513589206</v>
          </cell>
          <cell r="G85">
            <v>0.7313372800000002</v>
          </cell>
          <cell r="H85">
            <v>2.6206671715666055E-2</v>
          </cell>
          <cell r="I85">
            <v>7653.7369998407376</v>
          </cell>
          <cell r="J85">
            <v>1.2504800000000011</v>
          </cell>
          <cell r="K85">
            <v>4.4809583407270183E-2</v>
          </cell>
          <cell r="L85">
            <v>6091.5601095453612</v>
          </cell>
          <cell r="M85">
            <v>1.3172953599999995</v>
          </cell>
          <cell r="N85">
            <v>4.7203838770656009E-2</v>
          </cell>
          <cell r="O85">
            <v>5914.1953187607833</v>
          </cell>
        </row>
        <row r="86">
          <cell r="B86">
            <v>77</v>
          </cell>
          <cell r="C86">
            <v>4.0464987995425666E-2</v>
          </cell>
          <cell r="D86">
            <v>0.71277432290909137</v>
          </cell>
          <cell r="E86">
            <v>2.8842404419964041E-2</v>
          </cell>
          <cell r="F86">
            <v>7515.5163694817038</v>
          </cell>
          <cell r="G86">
            <v>0.73744325090909113</v>
          </cell>
          <cell r="H86">
            <v>2.984063229534405E-2</v>
          </cell>
          <cell r="I86">
            <v>7425.3446483432199</v>
          </cell>
          <cell r="J86">
            <v>1.244787272727274</v>
          </cell>
          <cell r="K86">
            <v>5.0370302047767795E-2</v>
          </cell>
          <cell r="L86">
            <v>5784.7263868854279</v>
          </cell>
          <cell r="M86">
            <v>1.3100841018181812</v>
          </cell>
          <cell r="N86">
            <v>5.3012537453070718E-2</v>
          </cell>
          <cell r="O86">
            <v>5600.668817920201</v>
          </cell>
        </row>
        <row r="87">
          <cell r="B87">
            <v>78</v>
          </cell>
          <cell r="C87">
            <v>4.5643336333418043E-2</v>
          </cell>
          <cell r="D87">
            <v>0.71945398981818232</v>
          </cell>
          <cell r="E87">
            <v>3.2838280433690817E-2</v>
          </cell>
          <cell r="F87">
            <v>7268.7197353366691</v>
          </cell>
          <cell r="G87">
            <v>0.74354922181818206</v>
          </cell>
          <cell r="H87">
            <v>3.3938067211898543E-2</v>
          </cell>
          <cell r="I87">
            <v>7173.3428025962367</v>
          </cell>
          <cell r="J87">
            <v>1.2390945454545468</v>
          </cell>
          <cell r="K87">
            <v>5.6556409087085632E-2</v>
          </cell>
          <cell r="L87">
            <v>5457.5630348918767</v>
          </cell>
          <cell r="M87">
            <v>1.302872843636363</v>
          </cell>
          <cell r="N87">
            <v>5.9467463401771295E-2</v>
          </cell>
          <cell r="O87">
            <v>5267.6112499650899</v>
          </cell>
        </row>
        <row r="88">
          <cell r="B88">
            <v>79</v>
          </cell>
          <cell r="C88">
            <v>5.1405899271918687E-2</v>
          </cell>
          <cell r="D88">
            <v>0.72613365672727326</v>
          </cell>
          <cell r="E88">
            <v>3.7327553615672193E-2</v>
          </cell>
          <cell r="F88">
            <v>6997.3962096985952</v>
          </cell>
          <cell r="G88">
            <v>0.74965519272727299</v>
          </cell>
          <cell r="H88">
            <v>3.8536699326008984E-2</v>
          </cell>
          <cell r="I88">
            <v>6896.9058478501947</v>
          </cell>
          <cell r="J88">
            <v>1.2334018181818196</v>
          </cell>
          <cell r="K88">
            <v>6.3404129627255987E-2</v>
          </cell>
          <cell r="L88">
            <v>5111.531000778672</v>
          </cell>
          <cell r="M88">
            <v>1.2956615854545448</v>
          </cell>
          <cell r="N88">
            <v>6.6604648952370796E-2</v>
          </cell>
          <cell r="O88">
            <v>4916.7638518436061</v>
          </cell>
        </row>
        <row r="89">
          <cell r="B89">
            <v>80</v>
          </cell>
          <cell r="C89">
            <v>5.7695679228970773E-2</v>
          </cell>
          <cell r="D89">
            <v>0.7328133236363642</v>
          </cell>
          <cell r="E89">
            <v>4.2280162455239613E-2</v>
          </cell>
          <cell r="F89">
            <v>6701.5451611888611</v>
          </cell>
          <cell r="G89">
            <v>0.75576116363636392</v>
          </cell>
          <cell r="H89">
            <v>4.3604153670877346E-2</v>
          </cell>
          <cell r="I89">
            <v>6596.1721054069621</v>
          </cell>
          <cell r="J89">
            <v>1.2277090909090924</v>
          </cell>
          <cell r="K89">
            <v>7.0833509895582319E-2</v>
          </cell>
          <cell r="L89">
            <v>4749.4633190534396</v>
          </cell>
          <cell r="M89">
            <v>1.2884503272727266</v>
          </cell>
          <cell r="N89">
            <v>7.4338016784789643E-2</v>
          </cell>
          <cell r="O89">
            <v>4551.2613780984093</v>
          </cell>
        </row>
        <row r="90">
          <cell r="B90">
            <v>81</v>
          </cell>
          <cell r="C90">
            <v>6.4609670970775093E-2</v>
          </cell>
          <cell r="D90">
            <v>0.73949299054545514</v>
          </cell>
          <cell r="E90">
            <v>4.7778398804336354E-2</v>
          </cell>
          <cell r="F90">
            <v>6381.3560638723093</v>
          </cell>
          <cell r="G90">
            <v>0.76186713454545485</v>
          </cell>
          <cell r="H90">
            <v>4.9223984886429074E-2</v>
          </cell>
          <cell r="I90">
            <v>6271.4822293821244</v>
          </cell>
          <cell r="J90">
            <v>1.2220163636363652</v>
          </cell>
          <cell r="K90">
            <v>7.8954075175448613E-2</v>
          </cell>
          <cell r="L90">
            <v>4374.4738351178585</v>
          </cell>
          <cell r="M90">
            <v>1.2812390690909083</v>
          </cell>
          <cell r="N90">
            <v>8.278043468886577E-2</v>
          </cell>
          <cell r="O90">
            <v>4174.5059828367766</v>
          </cell>
        </row>
        <row r="91">
          <cell r="B91">
            <v>82</v>
          </cell>
          <cell r="C91">
            <v>7.238829879618805E-2</v>
          </cell>
          <cell r="D91">
            <v>0.74617265745454608</v>
          </cell>
          <cell r="E91">
            <v>5.4014169281365355E-2</v>
          </cell>
          <cell r="F91">
            <v>6036.672417193643</v>
          </cell>
          <cell r="G91">
            <v>0.76797310545454578</v>
          </cell>
          <cell r="H91">
            <v>5.5592266625080093E-2</v>
          </cell>
          <cell r="I91">
            <v>5922.8363171518613</v>
          </cell>
          <cell r="J91">
            <v>1.216323636363638</v>
          </cell>
          <cell r="K91">
            <v>8.8047598821957007E-2</v>
          </cell>
          <cell r="L91">
            <v>3989.3119178262536</v>
          </cell>
          <cell r="M91">
            <v>1.2740278109090901</v>
          </cell>
          <cell r="N91">
            <v>9.2224705850740579E-2</v>
          </cell>
          <cell r="O91">
            <v>3789.513396497498</v>
          </cell>
        </row>
        <row r="92">
          <cell r="B92">
            <v>83</v>
          </cell>
          <cell r="C92">
            <v>8.1128882170520972E-2</v>
          </cell>
          <cell r="D92">
            <v>0.75285232436363703</v>
          </cell>
          <cell r="E92">
            <v>6.1078067515100344E-2</v>
          </cell>
          <cell r="F92">
            <v>5667.9641317297455</v>
          </cell>
          <cell r="G92">
            <v>0.77407907636363671</v>
          </cell>
          <cell r="H92">
            <v>6.280017017697119E-2</v>
          </cell>
          <cell r="I92">
            <v>5550.8811885043797</v>
          </cell>
          <cell r="J92">
            <v>1.2106309090909109</v>
          </cell>
          <cell r="K92">
            <v>9.8217132375627195E-2</v>
          </cell>
          <cell r="L92">
            <v>3597.4931411054449</v>
          </cell>
          <cell r="M92">
            <v>1.2668165527272719</v>
          </cell>
          <cell r="N92">
            <v>0.1027754108378764</v>
          </cell>
          <cell r="O92">
            <v>3400.044600296831</v>
          </cell>
        </row>
        <row r="93">
          <cell r="B93">
            <v>84</v>
          </cell>
          <cell r="C93">
            <v>9.0986516077001256E-2</v>
          </cell>
          <cell r="D93">
            <v>0.75953199127272797</v>
          </cell>
          <cell r="E93">
            <v>6.9107169734932847E-2</v>
          </cell>
          <cell r="F93">
            <v>5276.2671724267866</v>
          </cell>
          <cell r="G93">
            <v>0.78018504727272764</v>
          </cell>
          <cell r="H93">
            <v>7.0986319346716023E-2</v>
          </cell>
          <cell r="I93">
            <v>5156.8445638015291</v>
          </cell>
          <cell r="J93">
            <v>1.2049381818181837</v>
          </cell>
          <cell r="K93">
            <v>0.10963312725179283</v>
          </cell>
          <cell r="L93">
            <v>3203.0887177791797</v>
          </cell>
          <cell r="M93">
            <v>1.2596052945454537</v>
          </cell>
          <cell r="N93">
            <v>0.11460709738283582</v>
          </cell>
          <cell r="O93">
            <v>3010.375357684627</v>
          </cell>
        </row>
        <row r="94">
          <cell r="B94">
            <v>85</v>
          </cell>
          <cell r="C94">
            <v>0.10163566077153749</v>
          </cell>
          <cell r="D94">
            <v>0.76621165818181891</v>
          </cell>
          <cell r="E94">
            <v>7.7874428170164586E-2</v>
          </cell>
          <cell r="F94">
            <v>4865.3808835010395</v>
          </cell>
          <cell r="G94">
            <v>0.78629101818181857</v>
          </cell>
          <cell r="H94">
            <v>7.9915207191634127E-2</v>
          </cell>
          <cell r="I94">
            <v>4744.7342620302779</v>
          </cell>
          <cell r="J94">
            <v>1.1992454545454565</v>
          </cell>
          <cell r="K94">
            <v>0.1218861041999903</v>
          </cell>
          <cell r="L94">
            <v>2812.6767125621332</v>
          </cell>
          <cell r="M94">
            <v>1.2523940363636354</v>
          </cell>
          <cell r="N94">
            <v>0.12728789543215105</v>
          </cell>
          <cell r="O94">
            <v>2627.191013944142</v>
          </cell>
        </row>
        <row r="95">
          <cell r="B95">
            <v>86</v>
          </cell>
          <cell r="C95">
            <v>0.11276342591181704</v>
          </cell>
          <cell r="D95">
            <v>0.77289132509090985</v>
          </cell>
          <cell r="E95">
            <v>8.7153873674774909E-2</v>
          </cell>
          <cell r="F95">
            <v>4441.3440926007252</v>
          </cell>
          <cell r="G95">
            <v>0.7923969890909095</v>
          </cell>
          <cell r="H95">
            <v>8.9353399172099668E-2</v>
          </cell>
          <cell r="I95">
            <v>4320.7761275495486</v>
          </cell>
          <cell r="J95">
            <v>1.1935527272727293</v>
          </cell>
          <cell r="K95">
            <v>0.13458909453366558</v>
          </cell>
          <cell r="L95">
            <v>2434.1211006024682</v>
          </cell>
          <cell r="M95">
            <v>1.2451827781818172</v>
          </cell>
          <cell r="N95">
            <v>0.14041107595417585</v>
          </cell>
          <cell r="O95">
            <v>2258.3042969391026</v>
          </cell>
        </row>
        <row r="96">
          <cell r="B96">
            <v>87</v>
          </cell>
          <cell r="C96">
            <v>0.12490965290927573</v>
          </cell>
          <cell r="D96">
            <v>0.7795709920000008</v>
          </cell>
          <cell r="E96">
            <v>9.7375942028859866E-2</v>
          </cell>
          <cell r="F96">
            <v>4008.8640277094173</v>
          </cell>
          <cell r="G96">
            <v>0.79850296000000043</v>
          </cell>
          <cell r="H96">
            <v>9.9740727580629338E-2</v>
          </cell>
          <cell r="I96">
            <v>3889.8187728747425</v>
          </cell>
          <cell r="J96">
            <v>1.1878600000000021</v>
          </cell>
          <cell r="K96">
            <v>0.14837518030481253</v>
          </cell>
          <cell r="L96">
            <v>2072.9579434168281</v>
          </cell>
          <cell r="M96">
            <v>1.237971519999999</v>
          </cell>
          <cell r="N96">
            <v>0.15463459287476838</v>
          </cell>
          <cell r="O96">
            <v>1909.0923313945846</v>
          </cell>
        </row>
        <row r="97">
          <cell r="B97">
            <v>88</v>
          </cell>
          <cell r="C97">
            <v>0.13803127342998731</v>
          </cell>
          <cell r="D97">
            <v>0.78625065890909174</v>
          </cell>
          <cell r="E97">
            <v>0.10852717968438852</v>
          </cell>
          <cell r="F97">
            <v>3573.793321043916</v>
          </cell>
          <cell r="G97">
            <v>0.80460893090909136</v>
          </cell>
          <cell r="H97">
            <v>0.11106119534652255</v>
          </cell>
          <cell r="I97">
            <v>3457.8108502779301</v>
          </cell>
          <cell r="J97">
            <v>1.182167272727275</v>
          </cell>
          <cell r="K97">
            <v>0.16317605406180086</v>
          </cell>
          <cell r="L97">
            <v>1734.7008459740043</v>
          </cell>
          <cell r="M97">
            <v>1.2307602618181808</v>
          </cell>
          <cell r="N97">
            <v>0.16988340622578807</v>
          </cell>
          <cell r="O97">
            <v>1584.7692233377413</v>
          </cell>
        </row>
        <row r="98">
          <cell r="B98">
            <v>89</v>
          </cell>
          <cell r="C98">
            <v>0.15248948848157562</v>
          </cell>
          <cell r="D98">
            <v>0.79293032581818268</v>
          </cell>
          <cell r="E98">
            <v>0.12091353978554377</v>
          </cell>
          <cell r="F98">
            <v>3141.6733201345619</v>
          </cell>
          <cell r="G98">
            <v>0.81071490181818229</v>
          </cell>
          <cell r="H98">
            <v>0.12362550068264541</v>
          </cell>
          <cell r="I98">
            <v>3030.3372526464368</v>
          </cell>
          <cell r="J98">
            <v>1.1764745454545478</v>
          </cell>
          <cell r="K98">
            <v>0.17940000164795816</v>
          </cell>
          <cell r="L98">
            <v>1423.4955113475535</v>
          </cell>
          <cell r="M98">
            <v>1.2235490036363625</v>
          </cell>
          <cell r="N98">
            <v>0.18657836169665043</v>
          </cell>
          <cell r="O98">
            <v>1289.0855779801125</v>
          </cell>
        </row>
        <row r="99">
          <cell r="B99">
            <v>90</v>
          </cell>
          <cell r="C99">
            <v>0.16847775353087674</v>
          </cell>
          <cell r="D99">
            <v>0.79960999272727362</v>
          </cell>
          <cell r="E99">
            <v>0.13471649527553176</v>
          </cell>
          <cell r="F99">
            <v>2718.4381011453902</v>
          </cell>
          <cell r="G99">
            <v>0.81682087272727322</v>
          </cell>
          <cell r="H99">
            <v>0.13761614567422117</v>
          </cell>
          <cell r="I99">
            <v>2613.3139198442254</v>
          </cell>
          <cell r="J99">
            <v>1.1707818181818206</v>
          </cell>
          <cell r="K99">
            <v>0.19725069060206851</v>
          </cell>
          <cell r="L99">
            <v>1142.7100386653037</v>
          </cell>
          <cell r="M99">
            <v>1.2163377454545443</v>
          </cell>
          <cell r="N99">
            <v>0.20492585088899301</v>
          </cell>
          <cell r="O99">
            <v>1024.9186190438086</v>
          </cell>
        </row>
        <row r="100">
          <cell r="B100">
            <v>91</v>
          </cell>
          <cell r="C100">
            <v>0.18435779780889455</v>
          </cell>
          <cell r="D100">
            <v>0.80628965963636456</v>
          </cell>
          <cell r="E100">
            <v>0.1486457860466433</v>
          </cell>
          <cell r="F100">
            <v>2314.3537327814893</v>
          </cell>
          <cell r="G100">
            <v>0.82292684363636415</v>
          </cell>
          <cell r="H100">
            <v>0.15171298065062461</v>
          </cell>
          <cell r="I100">
            <v>2216.8402756888909</v>
          </cell>
          <cell r="J100">
            <v>1.1650890909090934</v>
          </cell>
          <cell r="K100">
            <v>0.21479325905116742</v>
          </cell>
          <cell r="L100">
            <v>897.26362530989763</v>
          </cell>
          <cell r="M100">
            <v>1.2091264872727261</v>
          </cell>
          <cell r="N100">
            <v>0.22291189646600415</v>
          </cell>
          <cell r="O100">
            <v>796.45206594943511</v>
          </cell>
        </row>
        <row r="101">
          <cell r="B101">
            <v>92</v>
          </cell>
          <cell r="C101">
            <v>0.20150767026226174</v>
          </cell>
          <cell r="D101">
            <v>0.81296932654545551</v>
          </cell>
          <cell r="E101">
            <v>0.16381955498685463</v>
          </cell>
          <cell r="F101">
            <v>1935.2173341950597</v>
          </cell>
          <cell r="G101">
            <v>0.82903281454545508</v>
          </cell>
          <cell r="H101">
            <v>0.16705647103002036</v>
          </cell>
          <cell r="I101">
            <v>1846.5027623950873</v>
          </cell>
          <cell r="J101">
            <v>1.1593963636363662</v>
          </cell>
          <cell r="K101">
            <v>0.23362726014690219</v>
          </cell>
          <cell r="L101">
            <v>687.63838289926969</v>
          </cell>
          <cell r="M101">
            <v>1.2019152290909079</v>
          </cell>
          <cell r="N101">
            <v>0.24219513766684145</v>
          </cell>
          <cell r="O101">
            <v>603.5552481917714</v>
          </cell>
        </row>
        <row r="102">
          <cell r="B102">
            <v>93</v>
          </cell>
          <cell r="C102">
            <v>0.21947818412782719</v>
          </cell>
          <cell r="D102">
            <v>0.81964899345454645</v>
          </cell>
          <cell r="E102">
            <v>0.17989507270560517</v>
          </cell>
          <cell r="F102">
            <v>1587.0812711588919</v>
          </cell>
          <cell r="G102">
            <v>0.83513878545454601</v>
          </cell>
          <cell r="H102">
            <v>0.1832947441262828</v>
          </cell>
          <cell r="I102">
            <v>1508.0485110334055</v>
          </cell>
          <cell r="J102">
            <v>1.153703636363639</v>
          </cell>
          <cell r="K102">
            <v>0.25321277913076257</v>
          </cell>
          <cell r="L102">
            <v>513.51955692836214</v>
          </cell>
          <cell r="M102">
            <v>1.1947039709090896</v>
          </cell>
          <cell r="N102">
            <v>0.26221145810543145</v>
          </cell>
          <cell r="O102">
            <v>445.29614651622143</v>
          </cell>
        </row>
        <row r="103">
          <cell r="B103">
            <v>94</v>
          </cell>
          <cell r="C103">
            <v>0.23804537449479032</v>
          </cell>
          <cell r="D103">
            <v>0.82632866036363739</v>
          </cell>
          <cell r="E103">
            <v>0.19670371541204046</v>
          </cell>
          <cell r="F103">
            <v>1274.8964884610739</v>
          </cell>
          <cell r="G103">
            <v>0.84124475636363694</v>
          </cell>
          <cell r="H103">
            <v>0.20025442307036059</v>
          </cell>
          <cell r="I103">
            <v>1206.0551264942947</v>
          </cell>
          <cell r="J103">
            <v>1.1480109090909119</v>
          </cell>
          <cell r="K103">
            <v>0.2732786867786508</v>
          </cell>
          <cell r="L103">
            <v>373.18560677582474</v>
          </cell>
          <cell r="M103">
            <v>1.1874927127272714</v>
          </cell>
          <cell r="N103">
            <v>0.28267714751099776</v>
          </cell>
          <cell r="O103">
            <v>319.42110202137667</v>
          </cell>
        </row>
        <row r="104">
          <cell r="B104">
            <v>95</v>
          </cell>
          <cell r="C104">
            <v>0.25796651698627704</v>
          </cell>
          <cell r="D104">
            <v>0.83300832727272833</v>
          </cell>
          <cell r="E104">
            <v>0.21488825680711049</v>
          </cell>
          <cell r="F104">
            <v>1000.9362044461674</v>
          </cell>
          <cell r="G104">
            <v>0.84735072727272787</v>
          </cell>
          <cell r="H104">
            <v>0.21858811578033435</v>
          </cell>
          <cell r="I104">
            <v>942.42580886669407</v>
          </cell>
          <cell r="J104">
            <v>1.1423181818181847</v>
          </cell>
          <cell r="K104">
            <v>0.29467984265373381</v>
          </cell>
          <cell r="L104">
            <v>263.21533089048654</v>
          </cell>
          <cell r="M104">
            <v>1.1802814545454532</v>
          </cell>
          <cell r="N104">
            <v>0.30447309589258742</v>
          </cell>
          <cell r="O104">
            <v>222.16597019550611</v>
          </cell>
        </row>
        <row r="105">
          <cell r="B105">
            <v>96</v>
          </cell>
          <cell r="C105">
            <v>0.27845540395654383</v>
          </cell>
          <cell r="D105">
            <v>0.83968799418181927</v>
          </cell>
          <cell r="E105">
            <v>0.23381565961735851</v>
          </cell>
          <cell r="F105">
            <v>766.90164556869149</v>
          </cell>
          <cell r="G105">
            <v>0.8534566981818188</v>
          </cell>
          <cell r="H105">
            <v>0.23764962965163647</v>
          </cell>
          <cell r="I105">
            <v>718.45866441538021</v>
          </cell>
          <cell r="J105">
            <v>1.1366254545454575</v>
          </cell>
          <cell r="K105">
            <v>0.31649950009274563</v>
          </cell>
          <cell r="L105">
            <v>179.90781024690094</v>
          </cell>
          <cell r="M105">
            <v>1.173070196363635</v>
          </cell>
          <cell r="N105">
            <v>0.32664773539781816</v>
          </cell>
          <cell r="O105">
            <v>149.59595914868487</v>
          </cell>
        </row>
        <row r="106">
          <cell r="B106">
            <v>97</v>
          </cell>
          <cell r="C106">
            <v>0.3001550888663278</v>
          </cell>
          <cell r="D106">
            <v>0.84636766109091022</v>
          </cell>
          <cell r="E106">
            <v>0.25404156052832816</v>
          </cell>
          <cell r="F106">
            <v>572.07675475667827</v>
          </cell>
          <cell r="G106">
            <v>0.85956266909090973</v>
          </cell>
          <cell r="H106">
            <v>0.25800210932715995</v>
          </cell>
          <cell r="I106">
            <v>533.09481353183799</v>
          </cell>
          <cell r="J106">
            <v>1.1309327272727303</v>
          </cell>
          <cell r="K106">
            <v>0.33945521325638484</v>
          </cell>
          <cell r="L106">
            <v>118.83716615304996</v>
          </cell>
          <cell r="M106">
            <v>1.1658589381818167</v>
          </cell>
          <cell r="N106">
            <v>0.34993849319556575</v>
          </cell>
          <cell r="O106">
            <v>97.246574616048676</v>
          </cell>
        </row>
        <row r="107">
          <cell r="B107">
            <v>98</v>
          </cell>
          <cell r="C107">
            <v>0.32312675535603558</v>
          </cell>
          <cell r="D107">
            <v>0.85304732800000116</v>
          </cell>
          <cell r="E107">
            <v>0.27564241526177619</v>
          </cell>
          <cell r="F107">
            <v>414.38813636042863</v>
          </cell>
          <cell r="G107">
            <v>0.86566864000000066</v>
          </cell>
          <cell r="H107">
            <v>0.27972069885667222</v>
          </cell>
          <cell r="I107">
            <v>383.97715973384487</v>
          </cell>
          <cell r="J107">
            <v>1.1252400000000031</v>
          </cell>
          <cell r="K107">
            <v>0.36359515019682648</v>
          </cell>
          <cell r="L107">
            <v>75.628548876666542</v>
          </cell>
          <cell r="M107">
            <v>1.1586476799999985</v>
          </cell>
          <cell r="N107">
            <v>0.37439006543919773</v>
          </cell>
          <cell r="O107">
            <v>60.838423181808388</v>
          </cell>
        </row>
        <row r="108">
          <cell r="B108">
            <v>99</v>
          </cell>
          <cell r="C108">
            <v>0.34652291522744605</v>
          </cell>
          <cell r="D108">
            <v>0.8597269949090921</v>
          </cell>
          <cell r="E108">
            <v>0.29791510457563025</v>
          </cell>
          <cell r="F108">
            <v>290.93565138171101</v>
          </cell>
          <cell r="G108">
            <v>0.87177461090909159</v>
          </cell>
          <cell r="H108">
            <v>0.30208987959349093</v>
          </cell>
          <cell r="I108">
            <v>267.98154578319702</v>
          </cell>
          <cell r="J108">
            <v>1.1195472727272759</v>
          </cell>
          <cell r="K108">
            <v>0.38794878468039229</v>
          </cell>
          <cell r="L108">
            <v>46.288545252822111</v>
          </cell>
          <cell r="M108">
            <v>1.1514364218181803</v>
          </cell>
          <cell r="N108">
            <v>0.39899910558749507</v>
          </cell>
          <cell r="O108">
            <v>36.563946746913317</v>
          </cell>
        </row>
        <row r="109">
          <cell r="B109">
            <v>100</v>
          </cell>
          <cell r="C109">
            <v>0.37097341737992373</v>
          </cell>
          <cell r="D109">
            <v>0.86640666181818304</v>
          </cell>
          <cell r="E109">
            <v>0.32141384017542324</v>
          </cell>
          <cell r="F109">
            <v>197.42490642717712</v>
          </cell>
          <cell r="G109">
            <v>0.87788058181818251</v>
          </cell>
          <cell r="H109">
            <v>0.32567035948856693</v>
          </cell>
          <cell r="I109">
            <v>180.7078994316814</v>
          </cell>
          <cell r="J109">
            <v>1.1138545454545488</v>
          </cell>
          <cell r="K109">
            <v>0.41321042719143553</v>
          </cell>
          <cell r="L109">
            <v>27.161635694833393</v>
          </cell>
          <cell r="M109">
            <v>1.1442251636363621</v>
          </cell>
          <cell r="N109">
            <v>0.42447711920628367</v>
          </cell>
          <cell r="O109">
            <v>21.043387964971583</v>
          </cell>
        </row>
        <row r="110">
          <cell r="B110">
            <v>101</v>
          </cell>
          <cell r="C110">
            <v>0.39558799944950446</v>
          </cell>
          <cell r="D110">
            <v>0.87308632872727399</v>
          </cell>
          <cell r="E110">
            <v>0.34538247412793471</v>
          </cell>
          <cell r="F110">
            <v>129.23780379088268</v>
          </cell>
          <cell r="G110">
            <v>0.88398655272727344</v>
          </cell>
          <cell r="H110">
            <v>0.349694471933646</v>
          </cell>
          <cell r="I110">
            <v>117.51534596568116</v>
          </cell>
          <cell r="J110">
            <v>1.1081618181818216</v>
          </cell>
          <cell r="K110">
            <v>0.43837551672087227</v>
          </cell>
          <cell r="L110">
            <v>15.254639612126716</v>
          </cell>
          <cell r="M110">
            <v>1.1370139054545438</v>
          </cell>
          <cell r="N110">
            <v>0.44978905620503101</v>
          </cell>
          <cell r="O110">
            <v>11.578302352850706</v>
          </cell>
        </row>
        <row r="111">
          <cell r="B111">
            <v>102</v>
          </cell>
          <cell r="C111">
            <v>0.41980049707080053</v>
          </cell>
          <cell r="D111">
            <v>0.87976599563636493</v>
          </cell>
          <cell r="E111">
            <v>0.36932620227413371</v>
          </cell>
          <cell r="F111">
            <v>81.506896526546342</v>
          </cell>
          <cell r="G111">
            <v>0.89009252363636437</v>
          </cell>
          <cell r="H111">
            <v>0.37366128386154901</v>
          </cell>
          <cell r="I111">
            <v>73.604410918710641</v>
          </cell>
          <cell r="J111">
            <v>1.1024690909090944</v>
          </cell>
          <cell r="K111">
            <v>0.46281707236883141</v>
          </cell>
          <cell r="L111">
            <v>8.1945319668006231</v>
          </cell>
          <cell r="M111">
            <v>1.1298026472727256</v>
          </cell>
          <cell r="N111">
            <v>0.47429171291699651</v>
          </cell>
          <cell r="O111">
            <v>6.0868094972462528</v>
          </cell>
        </row>
        <row r="112">
          <cell r="B112">
            <v>103</v>
          </cell>
          <cell r="C112">
            <v>0.44459121840721733</v>
          </cell>
          <cell r="D112">
            <v>0.88644566254545587</v>
          </cell>
          <cell r="E112">
            <v>0.39410595716287722</v>
          </cell>
          <cell r="F112">
            <v>49.384543055576202</v>
          </cell>
          <cell r="G112">
            <v>0.8961984945454553</v>
          </cell>
          <cell r="H112">
            <v>0.39844198062467789</v>
          </cell>
          <cell r="I112">
            <v>44.277323649546901</v>
          </cell>
          <cell r="J112">
            <v>1.0967763636363672</v>
          </cell>
          <cell r="K112">
            <v>0.48761713982932975</v>
          </cell>
          <cell r="L112">
            <v>4.1987377269092914</v>
          </cell>
          <cell r="M112">
            <v>1.1225913890909074</v>
          </cell>
          <cell r="N112">
            <v>0.49909427344937707</v>
          </cell>
          <cell r="O112">
            <v>3.0489177335933659</v>
          </cell>
        </row>
        <row r="113">
          <cell r="B113">
            <v>104</v>
          </cell>
          <cell r="C113">
            <v>0.46981582329306226</v>
          </cell>
          <cell r="D113">
            <v>0.89312532945454681</v>
          </cell>
          <cell r="E113">
            <v>0.41960441196157539</v>
          </cell>
          <cell r="F113">
            <v>28.662570906750048</v>
          </cell>
          <cell r="G113">
            <v>0.90230446545454623</v>
          </cell>
          <cell r="H113">
            <v>0.42391691529853409</v>
          </cell>
          <cell r="I113">
            <v>25.507417190356151</v>
          </cell>
          <cell r="J113">
            <v>1.09108363636364</v>
          </cell>
          <cell r="K113">
            <v>0.51260835689977169</v>
          </cell>
          <cell r="L113">
            <v>2.0464296796652373</v>
          </cell>
          <cell r="M113">
            <v>1.1153801309090892</v>
          </cell>
          <cell r="N113">
            <v>0.52402323448777732</v>
          </cell>
          <cell r="O113">
            <v>1.451214001148627</v>
          </cell>
        </row>
        <row r="114">
          <cell r="B114">
            <v>105</v>
          </cell>
          <cell r="C114">
            <v>0.49531220556264299</v>
          </cell>
          <cell r="D114">
            <v>0.89980499636363775</v>
          </cell>
          <cell r="E114">
            <v>0.44568439732515935</v>
          </cell>
          <cell r="F114">
            <v>15.888110266385505</v>
          </cell>
          <cell r="G114">
            <v>0.90841043636363716</v>
          </cell>
          <cell r="H114">
            <v>0.44994677679139605</v>
          </cell>
          <cell r="I114">
            <v>14.030437041281953</v>
          </cell>
          <cell r="J114">
            <v>1.0853909090909128</v>
          </cell>
          <cell r="K114">
            <v>0.53760736507946216</v>
          </cell>
          <cell r="L114">
            <v>0.94625401176000123</v>
          </cell>
          <cell r="M114">
            <v>1.1081688727272709</v>
          </cell>
          <cell r="N114">
            <v>0.54888956848641235</v>
          </cell>
          <cell r="O114">
            <v>0.65465777427671723</v>
          </cell>
        </row>
        <row r="115">
          <cell r="B115">
            <v>106</v>
          </cell>
          <cell r="C115">
            <v>0.5209182590502669</v>
          </cell>
          <cell r="D115">
            <v>0.9064846632727287</v>
          </cell>
          <cell r="E115">
            <v>0.47220441264779722</v>
          </cell>
          <cell r="F115">
            <v>8.3856744899635007</v>
          </cell>
          <cell r="G115">
            <v>0.91451640727272809</v>
          </cell>
          <cell r="H115">
            <v>0.47638829474941435</v>
          </cell>
          <cell r="I115">
            <v>7.3465010645966249</v>
          </cell>
          <cell r="J115">
            <v>1.0796981818181857</v>
          </cell>
          <cell r="K115">
            <v>0.56243449717246785</v>
          </cell>
          <cell r="L115">
            <v>0.41404811245833445</v>
          </cell>
          <cell r="M115">
            <v>1.1009576145454527</v>
          </cell>
          <cell r="N115">
            <v>0.57350892385715202</v>
          </cell>
          <cell r="O115">
            <v>0.27920569865655881</v>
          </cell>
        </row>
        <row r="116">
          <cell r="B116">
            <v>107</v>
          </cell>
          <cell r="C116">
            <v>0.54665980912289713</v>
          </cell>
          <cell r="D116">
            <v>0.91316433018181964</v>
          </cell>
          <cell r="E116">
            <v>0.49919023843503174</v>
          </cell>
          <cell r="F116">
            <v>4.199627641880058</v>
          </cell>
          <cell r="G116">
            <v>0.92062237818181902</v>
          </cell>
          <cell r="H116">
            <v>0.50326725353114077</v>
          </cell>
          <cell r="I116">
            <v>3.6492476507534799</v>
          </cell>
          <cell r="J116">
            <v>1.0740054545454585</v>
          </cell>
          <cell r="K116">
            <v>0.58711561677877067</v>
          </cell>
          <cell r="L116">
            <v>0.17095399953627363</v>
          </cell>
          <cell r="M116">
            <v>1.0937463563636345</v>
          </cell>
          <cell r="N116">
            <v>0.59790717439860863</v>
          </cell>
          <cell r="O116">
            <v>0.11226660829682633</v>
          </cell>
        </row>
        <row r="117">
          <cell r="B117">
            <v>108</v>
          </cell>
          <cell r="C117">
            <v>0.57258531688320202</v>
          </cell>
          <cell r="D117">
            <v>0.91984399709091058</v>
          </cell>
          <cell r="E117">
            <v>0.52668916655741016</v>
          </cell>
          <cell r="F117">
            <v>1.9877292593267886</v>
          </cell>
          <cell r="G117">
            <v>0.92672834909090995</v>
          </cell>
          <cell r="H117">
            <v>0.5306310454288653</v>
          </cell>
          <cell r="I117">
            <v>1.7128435548053302</v>
          </cell>
          <cell r="J117">
            <v>1.0683127272727313</v>
          </cell>
          <cell r="K117">
            <v>0.61170018147581462</v>
          </cell>
          <cell r="L117">
            <v>6.6381406995918726E-2</v>
          </cell>
          <cell r="M117">
            <v>1.0865350981818163</v>
          </cell>
          <cell r="N117">
            <v>0.62213404349715629</v>
          </cell>
          <cell r="O117">
            <v>4.2421729327410375E-2</v>
          </cell>
        </row>
        <row r="118">
          <cell r="B118">
            <v>109</v>
          </cell>
          <cell r="C118">
            <v>0.59854572710932663</v>
          </cell>
          <cell r="D118">
            <v>0.92652366400000152</v>
          </cell>
          <cell r="E118">
            <v>0.5545667801528783</v>
          </cell>
          <cell r="F118">
            <v>0.88540064416626574</v>
          </cell>
          <cell r="G118">
            <v>0.93283432000000088</v>
          </cell>
          <cell r="H118">
            <v>0.55834399633693477</v>
          </cell>
          <cell r="I118">
            <v>0.75648763931536056</v>
          </cell>
          <cell r="J118">
            <v>1.0626200000000041</v>
          </cell>
          <cell r="K118">
            <v>0.63602666054091517</v>
          </cell>
          <cell r="L118">
            <v>2.4161062382297194E-2</v>
          </cell>
          <cell r="M118">
            <v>1.079323839999998</v>
          </cell>
          <cell r="N118">
            <v>0.64602467259922935</v>
          </cell>
          <cell r="O118">
            <v>1.5016245527576961E-2</v>
          </cell>
        </row>
        <row r="119">
          <cell r="B119">
            <v>110</v>
          </cell>
          <cell r="C119">
            <v>0.62439216023913602</v>
          </cell>
          <cell r="D119">
            <v>0.93320333090909247</v>
          </cell>
          <cell r="E119">
            <v>0.58268484372868556</v>
          </cell>
          <cell r="F119">
            <v>0.36949110818296765</v>
          </cell>
          <cell r="G119">
            <v>0.93894029090909181</v>
          </cell>
          <cell r="H119">
            <v>0.58626695657629069</v>
          </cell>
          <cell r="I119">
            <v>0.31298393332636143</v>
          </cell>
          <cell r="J119">
            <v>1.0569272727272769</v>
          </cell>
          <cell r="K119">
            <v>0.6599371030338429</v>
          </cell>
          <cell r="L119">
            <v>8.2162808675040246E-3</v>
          </cell>
          <cell r="M119">
            <v>1.0721125818181798</v>
          </cell>
          <cell r="N119">
            <v>0.6694186909810107</v>
          </cell>
          <cell r="O119">
            <v>4.9640901030569354E-3</v>
          </cell>
        </row>
        <row r="120">
          <cell r="B120">
            <v>111</v>
          </cell>
          <cell r="C120">
            <v>0.65439911939105466</v>
          </cell>
          <cell r="D120">
            <v>0.93988299781818341</v>
          </cell>
          <cell r="E120">
            <v>0.6150586061028438</v>
          </cell>
          <cell r="F120">
            <v>0.14223242221655652</v>
          </cell>
          <cell r="G120">
            <v>0.94504626181818274</v>
          </cell>
          <cell r="H120">
            <v>0.61843744151762692</v>
          </cell>
          <cell r="I120">
            <v>0.11942295036388294</v>
          </cell>
          <cell r="J120">
            <v>1.0512345454545498</v>
          </cell>
          <cell r="K120">
            <v>0.68792696081891302</v>
          </cell>
          <cell r="L120">
            <v>2.5640797410873988E-3</v>
          </cell>
          <cell r="M120">
            <v>1.0649013236363616</v>
          </cell>
          <cell r="N120">
            <v>0.69687048842600352</v>
          </cell>
          <cell r="O120">
            <v>1.5047622083489587E-3</v>
          </cell>
        </row>
        <row r="121">
          <cell r="B121">
            <v>112</v>
          </cell>
          <cell r="C121">
            <v>0.68424289066266841</v>
          </cell>
          <cell r="D121">
            <v>0.94656266472727435</v>
          </cell>
          <cell r="E121">
            <v>0.64767877390634843</v>
          </cell>
          <cell r="F121">
            <v>5.0111501385607118E-2</v>
          </cell>
          <cell r="G121">
            <v>0.95115223272727367</v>
          </cell>
          <cell r="H121">
            <v>0.65081915318156081</v>
          </cell>
          <cell r="I121">
            <v>4.1700206937617078E-2</v>
          </cell>
          <cell r="J121">
            <v>1.0455418181818226</v>
          </cell>
          <cell r="K121">
            <v>0.71540455598143238</v>
          </cell>
          <cell r="L121">
            <v>7.2972541241378213E-4</v>
          </cell>
          <cell r="M121">
            <v>1.0576900654545434</v>
          </cell>
          <cell r="N121">
            <v>0.72371690781180376</v>
          </cell>
          <cell r="O121">
            <v>4.1574035593058915E-4</v>
          </cell>
        </row>
        <row r="122">
          <cell r="B122">
            <v>113</v>
          </cell>
          <cell r="C122">
            <v>0.71388658551268114</v>
          </cell>
          <cell r="D122">
            <v>0.95324233163636529</v>
          </cell>
          <cell r="E122">
            <v>0.68050691329803159</v>
          </cell>
          <cell r="F122">
            <v>1.6010278256957586E-2</v>
          </cell>
          <cell r="G122">
            <v>0.9572582036363646</v>
          </cell>
          <cell r="H122">
            <v>0.68337379044796709</v>
          </cell>
          <cell r="I122">
            <v>1.3203378460193082E-2</v>
          </cell>
          <cell r="J122">
            <v>1.0398490909090954</v>
          </cell>
          <cell r="K122">
            <v>0.74233431695755969</v>
          </cell>
          <cell r="L122">
            <v>1.8802519682302362E-4</v>
          </cell>
          <cell r="M122">
            <v>1.0504788072727251</v>
          </cell>
          <cell r="N122">
            <v>0.74992272887735956</v>
          </cell>
          <cell r="O122">
            <v>1.0396721370667698E-4</v>
          </cell>
        </row>
        <row r="123">
          <cell r="B123">
            <v>114</v>
          </cell>
          <cell r="C123">
            <v>0.74329384237895813</v>
          </cell>
          <cell r="D123">
            <v>0.95992199854545623</v>
          </cell>
          <cell r="E123">
            <v>0.71350411068294084</v>
          </cell>
          <cell r="F123">
            <v>4.58687890744064E-3</v>
          </cell>
          <cell r="G123">
            <v>0.96336417454545553</v>
          </cell>
          <cell r="H123">
            <v>0.71606265890812493</v>
          </cell>
          <cell r="I123">
            <v>3.7489321734169591E-3</v>
          </cell>
          <cell r="J123">
            <v>1.0341563636363682</v>
          </cell>
          <cell r="K123">
            <v>0.76868205714792714</v>
          </cell>
          <cell r="L123">
            <v>4.3493601733457927E-5</v>
          </cell>
          <cell r="M123">
            <v>1.0432675490909069</v>
          </cell>
          <cell r="N123">
            <v>0.77545434519305856</v>
          </cell>
          <cell r="O123">
            <v>2.3345386080219001E-5</v>
          </cell>
        </row>
        <row r="124">
          <cell r="B124">
            <v>115</v>
          </cell>
          <cell r="C124">
            <v>0.77242812403964423</v>
          </cell>
          <cell r="D124">
            <v>0.96660166545454718</v>
          </cell>
          <cell r="E124">
            <v>0.7466303111406517</v>
          </cell>
          <cell r="F124">
            <v>1.1621760816137425E-3</v>
          </cell>
          <cell r="G124">
            <v>0.96947014545454646</v>
          </cell>
          <cell r="H124">
            <v>0.74884600576589633</v>
          </cell>
          <cell r="I124">
            <v>9.4155928946640876E-4</v>
          </cell>
          <cell r="J124">
            <v>1.028463636363641</v>
          </cell>
          <cell r="K124">
            <v>0.79441423727935812</v>
          </cell>
          <cell r="L124">
            <v>8.9416652858407806E-6</v>
          </cell>
          <cell r="M124">
            <v>1.0360562909090887</v>
          </cell>
          <cell r="N124">
            <v>0.80027901718637928</v>
          </cell>
          <cell r="O124">
            <v>4.6625634521047594E-6</v>
          </cell>
        </row>
        <row r="125">
          <cell r="B125">
            <v>116</v>
          </cell>
          <cell r="C125">
            <v>0.80141379757682352</v>
          </cell>
          <cell r="D125">
            <v>0.97328133236363812</v>
          </cell>
          <cell r="E125">
            <v>0.78000108868017382</v>
          </cell>
          <cell r="F125">
            <v>2.556774727169648E-4</v>
          </cell>
          <cell r="G125">
            <v>0.97557611636363739</v>
          </cell>
          <cell r="H125">
            <v>0.78184016024023173</v>
          </cell>
          <cell r="I125">
            <v>2.0541042371431301E-4</v>
          </cell>
          <cell r="J125">
            <v>1.0227709090909138</v>
          </cell>
          <cell r="K125">
            <v>0.81966271830564941</v>
          </cell>
          <cell r="L125">
            <v>1.6125156114692647E-6</v>
          </cell>
          <cell r="M125">
            <v>1.0288450327272705</v>
          </cell>
          <cell r="N125">
            <v>0.82453060479601314</v>
          </cell>
          <cell r="O125">
            <v>8.1813718904103521E-7</v>
          </cell>
        </row>
        <row r="126">
          <cell r="B126">
            <v>117</v>
          </cell>
          <cell r="C126">
            <v>0.83039947111400259</v>
          </cell>
          <cell r="D126">
            <v>0.97996099927272906</v>
          </cell>
          <cell r="E126">
            <v>0.81375909550842374</v>
          </cell>
          <cell r="F126">
            <v>4.7617603776927836E-5</v>
          </cell>
          <cell r="G126">
            <v>0.98168208727272832</v>
          </cell>
          <cell r="H126">
            <v>0.81518828607336369</v>
          </cell>
          <cell r="I126">
            <v>3.796225246503877E-5</v>
          </cell>
          <cell r="J126">
            <v>1.0170781818181867</v>
          </cell>
          <cell r="K126">
            <v>0.84458118426341355</v>
          </cell>
          <cell r="L126">
            <v>2.5061526669131069E-7</v>
          </cell>
          <cell r="M126">
            <v>1.0216337745454522</v>
          </cell>
          <cell r="N126">
            <v>0.84836414605474564</v>
          </cell>
          <cell r="O126">
            <v>1.2405893130460737E-7</v>
          </cell>
        </row>
        <row r="127">
          <cell r="B127">
            <v>118</v>
          </cell>
          <cell r="C127">
            <v>0.85938514465118176</v>
          </cell>
          <cell r="D127">
            <v>0.98664066618182</v>
          </cell>
          <cell r="E127">
            <v>0.84790433162540169</v>
          </cell>
          <cell r="F127">
            <v>7.2424312728486366E-6</v>
          </cell>
          <cell r="G127">
            <v>0.98778805818181925</v>
          </cell>
          <cell r="H127">
            <v>0.84889038326529265</v>
          </cell>
          <cell r="I127">
            <v>5.7364614203782081E-6</v>
          </cell>
          <cell r="J127">
            <v>1.0113854545454595</v>
          </cell>
          <cell r="K127">
            <v>0.86916963515265089</v>
          </cell>
          <cell r="L127">
            <v>3.2788086777539879E-8</v>
          </cell>
          <cell r="M127">
            <v>1.014422516363634</v>
          </cell>
          <cell r="N127">
            <v>0.87177964096257743</v>
          </cell>
          <cell r="O127">
            <v>1.5906880713675699E-8</v>
          </cell>
        </row>
        <row r="128">
          <cell r="B128">
            <v>119</v>
          </cell>
          <cell r="C128">
            <v>0.88837081818836094</v>
          </cell>
          <cell r="D128">
            <v>0.99332033309091095</v>
          </cell>
          <cell r="E128">
            <v>0.88243679703110778</v>
          </cell>
          <cell r="F128">
            <v>8.5144341771815674E-7</v>
          </cell>
          <cell r="G128">
            <v>0.99389402909091018</v>
          </cell>
          <cell r="H128">
            <v>0.8829464518160185</v>
          </cell>
          <cell r="I128">
            <v>6.714731632757916E-7</v>
          </cell>
          <cell r="J128">
            <v>1.0056927272727323</v>
          </cell>
          <cell r="K128">
            <v>0.8934280709733613</v>
          </cell>
          <cell r="L128">
            <v>3.4942896569752508E-9</v>
          </cell>
          <cell r="M128">
            <v>1.0072112581818158</v>
          </cell>
          <cell r="N128">
            <v>0.89477708951950818</v>
          </cell>
          <cell r="O128">
            <v>1.6737682853589598E-9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7"/>
      <sheetData sheetId="8"/>
      <sheetData sheetId="9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4.0409004185200869E-4</v>
          </cell>
          <cell r="D27">
            <v>0.65343137254901962</v>
          </cell>
          <cell r="E27">
            <v>2.6404511068074882E-4</v>
          </cell>
          <cell r="F27">
            <v>9932.2552672583315</v>
          </cell>
          <cell r="G27">
            <v>0.96499999999999997</v>
          </cell>
          <cell r="H27">
            <v>3.8994689038718836E-4</v>
          </cell>
          <cell r="I27">
            <v>9931.0779148889396</v>
          </cell>
          <cell r="J27">
            <v>0.9</v>
          </cell>
          <cell r="K27">
            <v>3.6368103766680785E-4</v>
          </cell>
          <cell r="L27">
            <v>9931.3208606159569</v>
          </cell>
          <cell r="M27">
            <v>0.92500000000000004</v>
          </cell>
          <cell r="N27">
            <v>3.7378328871310804E-4</v>
          </cell>
          <cell r="O27">
            <v>9931.2274199517196</v>
          </cell>
          <cell r="P27">
            <v>0.63056127450980393</v>
          </cell>
          <cell r="Q27">
            <v>2.5480353180692262E-4</v>
          </cell>
          <cell r="R27">
            <v>9932.3402982627886</v>
          </cell>
          <cell r="S27">
            <v>0.58808823529411769</v>
          </cell>
          <cell r="T27">
            <v>2.3764059961267395E-4</v>
          </cell>
          <cell r="U27">
            <v>9932.4982129853488</v>
          </cell>
          <cell r="V27">
            <v>0.6044240196078432</v>
          </cell>
          <cell r="W27">
            <v>2.4424172737969269E-4</v>
          </cell>
          <cell r="X27">
            <v>9932.437476553594</v>
          </cell>
          <cell r="Y27">
            <v>0.86849999999999994</v>
          </cell>
          <cell r="Z27">
            <v>3.509522013484695E-4</v>
          </cell>
          <cell r="AA27">
            <v>9931.4385958528965</v>
          </cell>
          <cell r="AB27">
            <v>0.892625</v>
          </cell>
          <cell r="AC27">
            <v>3.6070087360814924E-4</v>
          </cell>
          <cell r="AD27">
            <v>9931.3484256119064</v>
          </cell>
          <cell r="AE27">
            <v>0.83250000000000002</v>
          </cell>
          <cell r="AF27">
            <v>3.3640495984179724E-4</v>
          </cell>
          <cell r="AG27">
            <v>9931.5731504093983</v>
          </cell>
          <cell r="AH27">
            <v>0.5675051470588236</v>
          </cell>
          <cell r="AI27">
            <v>2.2932317862623037E-4</v>
          </cell>
          <cell r="AJ27">
            <v>9932.5747408893603</v>
          </cell>
          <cell r="AK27">
            <v>0.58326917892156871</v>
          </cell>
          <cell r="AL27">
            <v>2.3569326692140345E-4</v>
          </cell>
          <cell r="AM27">
            <v>9932.5161302327178</v>
          </cell>
          <cell r="AN27">
            <v>0.54398161764705888</v>
          </cell>
          <cell r="AO27">
            <v>2.1981755464172342E-4</v>
          </cell>
          <cell r="AP27">
            <v>9932.662201351086</v>
          </cell>
          <cell r="AQ27">
            <v>0.80336249999999998</v>
          </cell>
          <cell r="AR27">
            <v>3.2463078624733434E-4</v>
          </cell>
          <cell r="AS27">
            <v>9931.6820555035665</v>
          </cell>
          <cell r="AT27">
            <v>0.52494226102941188</v>
          </cell>
          <cell r="AU27">
            <v>2.1212394022926311E-4</v>
          </cell>
          <cell r="AV27">
            <v>9932.7329896622959</v>
          </cell>
        </row>
        <row r="28">
          <cell r="B28">
            <v>20</v>
          </cell>
          <cell r="C28">
            <v>4.1722753110560518E-4</v>
          </cell>
          <cell r="D28">
            <v>0.65686274509803921</v>
          </cell>
          <cell r="E28">
            <v>2.7406122141250539E-4</v>
          </cell>
          <cell r="F28">
            <v>9929.6327038169784</v>
          </cell>
          <cell r="G28">
            <v>0.96499999999999997</v>
          </cell>
          <cell r="H28">
            <v>4.0262456751690898E-4</v>
          </cell>
          <cell r="I28">
            <v>9927.2053219378358</v>
          </cell>
          <cell r="J28">
            <v>0.9</v>
          </cell>
          <cell r="K28">
            <v>3.7550477799504466E-4</v>
          </cell>
          <cell r="L28">
            <v>9927.709027539966</v>
          </cell>
          <cell r="M28">
            <v>0.92500000000000004</v>
          </cell>
          <cell r="N28">
            <v>3.8593546627268481E-4</v>
          </cell>
          <cell r="O28">
            <v>9927.5152931057328</v>
          </cell>
          <cell r="P28">
            <v>0.63387254901960777</v>
          </cell>
          <cell r="Q28">
            <v>2.6446907866306763E-4</v>
          </cell>
          <cell r="R28">
            <v>9929.8095028756834</v>
          </cell>
          <cell r="S28">
            <v>0.5911764705882353</v>
          </cell>
          <cell r="T28">
            <v>2.4665509927125482E-4</v>
          </cell>
          <cell r="U28">
            <v>9930.1378481543634</v>
          </cell>
          <cell r="V28">
            <v>0.60759803921568634</v>
          </cell>
          <cell r="W28">
            <v>2.5350662980656749E-4</v>
          </cell>
          <cell r="X28">
            <v>9930.0115608672295</v>
          </cell>
          <cell r="Y28">
            <v>0.86849999999999994</v>
          </cell>
          <cell r="Z28">
            <v>3.6236211076521809E-4</v>
          </cell>
          <cell r="AA28">
            <v>9927.9531356151238</v>
          </cell>
          <cell r="AB28">
            <v>0.892625</v>
          </cell>
          <cell r="AC28">
            <v>3.724277249531408E-4</v>
          </cell>
          <cell r="AD28">
            <v>9927.766179558681</v>
          </cell>
          <cell r="AE28">
            <v>0.83250000000000002</v>
          </cell>
          <cell r="AF28">
            <v>3.4734191964541633E-4</v>
          </cell>
          <cell r="AG28">
            <v>9928.2321199425696</v>
          </cell>
          <cell r="AH28">
            <v>0.57048529411764703</v>
          </cell>
          <cell r="AI28">
            <v>2.3802217079676091E-4</v>
          </cell>
          <cell r="AJ28">
            <v>9930.2969712778377</v>
          </cell>
          <cell r="AK28">
            <v>0.58633210784313716</v>
          </cell>
          <cell r="AL28">
            <v>2.4463389776333759E-4</v>
          </cell>
          <cell r="AM28">
            <v>9930.1751030572341</v>
          </cell>
          <cell r="AN28">
            <v>0.54683823529411768</v>
          </cell>
          <cell r="AO28">
            <v>2.2815596682591074E-4</v>
          </cell>
          <cell r="AP28">
            <v>9930.4788278349024</v>
          </cell>
          <cell r="AQ28">
            <v>0.80336249999999998</v>
          </cell>
          <cell r="AR28">
            <v>3.3518495245782673E-4</v>
          </cell>
          <cell r="AS28">
            <v>9928.4579257491296</v>
          </cell>
          <cell r="AT28">
            <v>0.52769889705882356</v>
          </cell>
          <cell r="AU28">
            <v>2.2017050798700386E-4</v>
          </cell>
          <cell r="AV28">
            <v>9930.6260192032842</v>
          </cell>
        </row>
        <row r="29">
          <cell r="B29">
            <v>21</v>
          </cell>
          <cell r="C29">
            <v>4.2752368004191765E-4</v>
          </cell>
          <cell r="D29">
            <v>0.66029411764705881</v>
          </cell>
          <cell r="E29">
            <v>2.8229137108650148E-4</v>
          </cell>
          <cell r="F29">
            <v>9926.9113765499933</v>
          </cell>
          <cell r="G29">
            <v>0.96499999999999997</v>
          </cell>
          <cell r="H29">
            <v>4.1256035124045054E-4</v>
          </cell>
          <cell r="I29">
            <v>9923.2083851884381</v>
          </cell>
          <cell r="J29">
            <v>0.9</v>
          </cell>
          <cell r="K29">
            <v>3.8477131203772591E-4</v>
          </cell>
          <cell r="L29">
            <v>9923.9811253655789</v>
          </cell>
          <cell r="M29">
            <v>0.92500000000000004</v>
          </cell>
          <cell r="N29">
            <v>3.9545940403877387E-4</v>
          </cell>
          <cell r="O29">
            <v>9923.6839128621596</v>
          </cell>
          <cell r="P29">
            <v>0.63718382352941172</v>
          </cell>
          <cell r="Q29">
            <v>2.7241117309847394E-4</v>
          </cell>
          <cell r="R29">
            <v>9927.1833753051578</v>
          </cell>
          <cell r="S29">
            <v>0.59426470588235292</v>
          </cell>
          <cell r="T29">
            <v>2.5406223397785136E-4</v>
          </cell>
          <cell r="U29">
            <v>9927.6885290176506</v>
          </cell>
          <cell r="V29">
            <v>0.61077205882352947</v>
          </cell>
          <cell r="W29">
            <v>2.6111951825501391E-4</v>
          </cell>
          <cell r="X29">
            <v>9927.4942371024936</v>
          </cell>
          <cell r="Y29">
            <v>0.86849999999999994</v>
          </cell>
          <cell r="Z29">
            <v>3.7130431611640544E-4</v>
          </cell>
          <cell r="AA29">
            <v>9924.3556215613244</v>
          </cell>
          <cell r="AB29">
            <v>0.892625</v>
          </cell>
          <cell r="AC29">
            <v>3.8161832489741677E-4</v>
          </cell>
          <cell r="AD29">
            <v>9924.0688041865615</v>
          </cell>
          <cell r="AE29">
            <v>0.83250000000000002</v>
          </cell>
          <cell r="AF29">
            <v>3.5591346363489644E-4</v>
          </cell>
          <cell r="AG29">
            <v>9924.7836287393438</v>
          </cell>
          <cell r="AH29">
            <v>0.57346544117647058</v>
          </cell>
          <cell r="AI29">
            <v>2.4517005578862655E-4</v>
          </cell>
          <cell r="AJ29">
            <v>9927.9333404360787</v>
          </cell>
          <cell r="AK29">
            <v>0.58939503676470584</v>
          </cell>
          <cell r="AL29">
            <v>2.5198033511608837E-4</v>
          </cell>
          <cell r="AM29">
            <v>9927.7458456163004</v>
          </cell>
          <cell r="AN29">
            <v>0.54969485294117648</v>
          </cell>
          <cell r="AO29">
            <v>2.350075664295125E-4</v>
          </cell>
          <cell r="AP29">
            <v>9928.2131298368931</v>
          </cell>
          <cell r="AQ29">
            <v>0.80336249999999998</v>
          </cell>
          <cell r="AR29">
            <v>3.4345649240767509E-4</v>
          </cell>
          <cell r="AS29">
            <v>9925.1300560513082</v>
          </cell>
          <cell r="AT29">
            <v>0.53045553308823534</v>
          </cell>
          <cell r="AU29">
            <v>2.2678230160447959E-4</v>
          </cell>
          <cell r="AV29">
            <v>9928.4395882280078</v>
          </cell>
        </row>
        <row r="30">
          <cell r="B30">
            <v>22</v>
          </cell>
          <cell r="C30">
            <v>4.2509412939744268E-4</v>
          </cell>
          <cell r="D30">
            <v>0.6637254901960784</v>
          </cell>
          <cell r="E30">
            <v>2.821458094137928E-4</v>
          </cell>
          <cell r="F30">
            <v>9924.1090951268525</v>
          </cell>
          <cell r="G30">
            <v>0.96499999999999997</v>
          </cell>
          <cell r="H30">
            <v>4.1021583486853218E-4</v>
          </cell>
          <cell r="I30">
            <v>9919.1144628516122</v>
          </cell>
          <cell r="J30">
            <v>0.9</v>
          </cell>
          <cell r="K30">
            <v>3.8258471645769839E-4</v>
          </cell>
          <cell r="L30">
            <v>9920.1626621273335</v>
          </cell>
          <cell r="M30">
            <v>0.92500000000000004</v>
          </cell>
          <cell r="N30">
            <v>3.9321206969263452E-4</v>
          </cell>
          <cell r="O30">
            <v>9919.7594987361099</v>
          </cell>
          <cell r="P30">
            <v>0.64049509803921567</v>
          </cell>
          <cell r="Q30">
            <v>2.7227070608431007E-4</v>
          </cell>
          <cell r="R30">
            <v>9924.4790996363263</v>
          </cell>
          <cell r="S30">
            <v>0.59735294117647053</v>
          </cell>
          <cell r="T30">
            <v>2.5393122847241351E-4</v>
          </cell>
          <cell r="U30">
            <v>9925.1662782917319</v>
          </cell>
          <cell r="V30">
            <v>0.6139460784313725</v>
          </cell>
          <cell r="W30">
            <v>2.6098487370775834E-4</v>
          </cell>
          <cell r="X30">
            <v>9924.9019745898222</v>
          </cell>
          <cell r="Y30">
            <v>0.86849999999999994</v>
          </cell>
          <cell r="Z30">
            <v>3.6919425138167892E-4</v>
          </cell>
          <cell r="AA30">
            <v>9920.6706654843638</v>
          </cell>
          <cell r="AB30">
            <v>0.892625</v>
          </cell>
          <cell r="AC30">
            <v>3.7944964725339229E-4</v>
          </cell>
          <cell r="AD30">
            <v>9920.28159767334</v>
          </cell>
          <cell r="AE30">
            <v>0.83250000000000002</v>
          </cell>
          <cell r="AF30">
            <v>3.5389086272337103E-4</v>
          </cell>
          <cell r="AG30">
            <v>9921.2512646222112</v>
          </cell>
          <cell r="AH30">
            <v>0.57644558823529413</v>
          </cell>
          <cell r="AI30">
            <v>2.4504363547587908E-4</v>
          </cell>
          <cell r="AJ30">
            <v>9925.4993084651378</v>
          </cell>
          <cell r="AK30">
            <v>0.59245796568627451</v>
          </cell>
          <cell r="AL30">
            <v>2.5185040312798685E-4</v>
          </cell>
          <cell r="AM30">
            <v>9925.2442488911747</v>
          </cell>
          <cell r="AN30">
            <v>0.55255147058823528</v>
          </cell>
          <cell r="AO30">
            <v>2.3488638633698252E-4</v>
          </cell>
          <cell r="AP30">
            <v>9925.8799246302569</v>
          </cell>
          <cell r="AQ30">
            <v>0.80336249999999998</v>
          </cell>
          <cell r="AR30">
            <v>3.4150468252805303E-4</v>
          </cell>
          <cell r="AS30">
            <v>9921.7212056955668</v>
          </cell>
          <cell r="AT30">
            <v>0.53321216911764713</v>
          </cell>
          <cell r="AU30">
            <v>2.2666536281518818E-4</v>
          </cell>
          <cell r="AV30">
            <v>9926.1879938468483</v>
          </cell>
        </row>
        <row r="31">
          <cell r="B31">
            <v>23</v>
          </cell>
          <cell r="C31">
            <v>4.1635508457529494E-4</v>
          </cell>
          <cell r="D31">
            <v>0.667156862745098</v>
          </cell>
          <cell r="E31">
            <v>2.7777415201322373E-4</v>
          </cell>
          <cell r="F31">
            <v>9921.3090493334967</v>
          </cell>
          <cell r="G31">
            <v>0.96499999999999997</v>
          </cell>
          <cell r="H31">
            <v>4.0178265661515959E-4</v>
          </cell>
          <cell r="I31">
            <v>9915.0454850310762</v>
          </cell>
          <cell r="J31">
            <v>0.9</v>
          </cell>
          <cell r="K31">
            <v>3.7471957611776545E-4</v>
          </cell>
          <cell r="L31">
            <v>9916.367359508029</v>
          </cell>
          <cell r="M31">
            <v>0.92500000000000004</v>
          </cell>
          <cell r="N31">
            <v>3.8512845323214782E-4</v>
          </cell>
          <cell r="O31">
            <v>9915.8589295727579</v>
          </cell>
          <cell r="P31">
            <v>0.64380637254901951</v>
          </cell>
          <cell r="Q31">
            <v>2.6805205669276085E-4</v>
          </cell>
          <cell r="R31">
            <v>9921.7769547043499</v>
          </cell>
          <cell r="S31">
            <v>0.60044117647058826</v>
          </cell>
          <cell r="T31">
            <v>2.4999673681190136E-4</v>
          </cell>
          <cell r="U31">
            <v>9922.6459686258931</v>
          </cell>
          <cell r="V31">
            <v>0.61712009803921564</v>
          </cell>
          <cell r="W31">
            <v>2.5694109061223192E-4</v>
          </cell>
          <cell r="X31">
            <v>9922.3117253014225</v>
          </cell>
          <cell r="Y31">
            <v>0.86849999999999994</v>
          </cell>
          <cell r="Z31">
            <v>3.6160439095364361E-4</v>
          </cell>
          <cell r="AA31">
            <v>9917.0080109048158</v>
          </cell>
          <cell r="AB31">
            <v>0.892625</v>
          </cell>
          <cell r="AC31">
            <v>3.7164895736902263E-4</v>
          </cell>
          <cell r="AD31">
            <v>9916.5173503204496</v>
          </cell>
          <cell r="AE31">
            <v>0.83250000000000002</v>
          </cell>
          <cell r="AF31">
            <v>3.4661560790893303E-4</v>
          </cell>
          <cell r="AG31">
            <v>9917.7402244528785</v>
          </cell>
          <cell r="AH31">
            <v>0.57942573529411756</v>
          </cell>
          <cell r="AI31">
            <v>2.4124685102348478E-4</v>
          </cell>
          <cell r="AJ31">
            <v>9923.0671280306778</v>
          </cell>
          <cell r="AK31">
            <v>0.59552089460784308</v>
          </cell>
          <cell r="AL31">
            <v>2.479481524408038E-4</v>
          </cell>
          <cell r="AM31">
            <v>9922.7445721259464</v>
          </cell>
          <cell r="AN31">
            <v>0.5554080882352942</v>
          </cell>
          <cell r="AO31">
            <v>2.3124698155100879E-4</v>
          </cell>
          <cell r="AP31">
            <v>9923.5484705635463</v>
          </cell>
          <cell r="AQ31">
            <v>0.80336249999999998</v>
          </cell>
          <cell r="AR31">
            <v>3.3448406163212038E-4</v>
          </cell>
          <cell r="AS31">
            <v>9918.3328914450849</v>
          </cell>
          <cell r="AT31">
            <v>0.5359688051470588</v>
          </cell>
          <cell r="AU31">
            <v>2.2315333719672345E-4</v>
          </cell>
          <cell r="AV31">
            <v>9923.9380708438512</v>
          </cell>
        </row>
        <row r="32">
          <cell r="B32">
            <v>24</v>
          </cell>
          <cell r="C32">
            <v>3.9306328136580969E-4</v>
          </cell>
          <cell r="D32">
            <v>0.6705882352941176</v>
          </cell>
          <cell r="E32">
            <v>2.6358361221001355E-4</v>
          </cell>
          <cell r="F32">
            <v>9918.5531661254572</v>
          </cell>
          <cell r="G32">
            <v>0.96499999999999997</v>
          </cell>
          <cell r="H32">
            <v>3.7930606651800632E-4</v>
          </cell>
          <cell r="I32">
            <v>9911.0617917156396</v>
          </cell>
          <cell r="J32">
            <v>0.9</v>
          </cell>
          <cell r="K32">
            <v>3.5375695322922872E-4</v>
          </cell>
          <cell r="L32">
            <v>9912.6515025344452</v>
          </cell>
          <cell r="M32">
            <v>0.92500000000000004</v>
          </cell>
          <cell r="N32">
            <v>3.6358353526337399E-4</v>
          </cell>
          <cell r="O32">
            <v>9912.0400501607437</v>
          </cell>
          <cell r="P32">
            <v>0.64711764705882346</v>
          </cell>
          <cell r="Q32">
            <v>2.5435818578266306E-4</v>
          </cell>
          <cell r="R32">
            <v>9919.1174019855953</v>
          </cell>
          <cell r="S32">
            <v>0.60352941176470587</v>
          </cell>
          <cell r="T32">
            <v>2.3722525098901219E-4</v>
          </cell>
          <cell r="U32">
            <v>9920.1653395131962</v>
          </cell>
          <cell r="V32">
            <v>0.62029411764705877</v>
          </cell>
          <cell r="W32">
            <v>2.4381484129426252E-4</v>
          </cell>
          <cell r="X32">
            <v>9919.7622757053286</v>
          </cell>
          <cell r="Y32">
            <v>0.86849999999999994</v>
          </cell>
          <cell r="Z32">
            <v>3.4137545986620571E-4</v>
          </cell>
          <cell r="AA32">
            <v>9913.4219772629494</v>
          </cell>
          <cell r="AB32">
            <v>0.892625</v>
          </cell>
          <cell r="AC32">
            <v>3.5085811152915587E-4</v>
          </cell>
          <cell r="AD32">
            <v>9912.8318869864706</v>
          </cell>
          <cell r="AE32">
            <v>0.83250000000000002</v>
          </cell>
          <cell r="AF32">
            <v>3.2722518173703655E-4</v>
          </cell>
          <cell r="AG32">
            <v>9914.3025808958973</v>
          </cell>
          <cell r="AH32">
            <v>0.58240588235294111</v>
          </cell>
          <cell r="AI32">
            <v>2.2892236720439675E-4</v>
          </cell>
          <cell r="AJ32">
            <v>9920.6732193335465</v>
          </cell>
          <cell r="AK32">
            <v>0.59858382352941175</v>
          </cell>
          <cell r="AL32">
            <v>2.3528132184896336E-4</v>
          </cell>
          <cell r="AM32">
            <v>9920.2842459421463</v>
          </cell>
          <cell r="AN32">
            <v>0.558264705882353</v>
          </cell>
          <cell r="AO32">
            <v>2.1943335716483631E-4</v>
          </cell>
          <cell r="AP32">
            <v>9921.2536799334539</v>
          </cell>
          <cell r="AQ32">
            <v>0.80336249999999998</v>
          </cell>
          <cell r="AR32">
            <v>3.1577230037624029E-4</v>
          </cell>
          <cell r="AS32">
            <v>9915.015367174934</v>
          </cell>
          <cell r="AT32">
            <v>0.53872544117647059</v>
          </cell>
          <cell r="AU32">
            <v>2.1175318966406702E-4</v>
          </cell>
          <cell r="AV32">
            <v>9921.7235109452085</v>
          </cell>
        </row>
        <row r="33">
          <cell r="B33">
            <v>25</v>
          </cell>
          <cell r="C33">
            <v>3.7005464497728938E-4</v>
          </cell>
          <cell r="D33">
            <v>0.67401960784313719</v>
          </cell>
          <cell r="E33">
            <v>2.4942408668812395E-4</v>
          </cell>
          <cell r="F33">
            <v>9915.9387980540323</v>
          </cell>
          <cell r="G33">
            <v>0.96499999999999997</v>
          </cell>
          <cell r="H33">
            <v>3.5710273240308424E-4</v>
          </cell>
          <cell r="I33">
            <v>9907.3024658524064</v>
          </cell>
          <cell r="J33">
            <v>0.9</v>
          </cell>
          <cell r="K33">
            <v>3.3304918047956047E-4</v>
          </cell>
          <cell r="L33">
            <v>9909.1448331404845</v>
          </cell>
          <cell r="M33">
            <v>0.92500000000000004</v>
          </cell>
          <cell r="N33">
            <v>3.4230054660399267E-4</v>
          </cell>
          <cell r="O33">
            <v>9908.4361955976347</v>
          </cell>
          <cell r="P33">
            <v>0.65042892156862742</v>
          </cell>
          <cell r="Q33">
            <v>2.4069424365403961E-4</v>
          </cell>
          <cell r="R33">
            <v>9916.5943932786613</v>
          </cell>
          <cell r="S33">
            <v>0.60661764705882348</v>
          </cell>
          <cell r="T33">
            <v>2.2448167801931155E-4</v>
          </cell>
          <cell r="U33">
            <v>9917.8120258006784</v>
          </cell>
          <cell r="V33">
            <v>0.62346813725490191</v>
          </cell>
          <cell r="W33">
            <v>2.3071728018651466E-4</v>
          </cell>
          <cell r="X33">
            <v>9917.3436904404007</v>
          </cell>
          <cell r="Y33">
            <v>0.86849999999999994</v>
          </cell>
          <cell r="Z33">
            <v>3.2139245916277582E-4</v>
          </cell>
          <cell r="AA33">
            <v>9910.0377782766136</v>
          </cell>
          <cell r="AB33">
            <v>0.892625</v>
          </cell>
          <cell r="AC33">
            <v>3.3032002747285293E-4</v>
          </cell>
          <cell r="AD33">
            <v>9909.3538895106976</v>
          </cell>
          <cell r="AE33">
            <v>0.83250000000000002</v>
          </cell>
          <cell r="AF33">
            <v>3.0807049194359342E-4</v>
          </cell>
          <cell r="AG33">
            <v>9911.0583714320674</v>
          </cell>
          <cell r="AH33">
            <v>0.58538602941176465</v>
          </cell>
          <cell r="AI33">
            <v>2.1662481928863564E-4</v>
          </cell>
          <cell r="AJ33">
            <v>9918.4021553359162</v>
          </cell>
          <cell r="AK33">
            <v>0.60164675245098043</v>
          </cell>
          <cell r="AL33">
            <v>2.2264217537998668E-4</v>
          </cell>
          <cell r="AM33">
            <v>9917.9501883516441</v>
          </cell>
          <cell r="AN33">
            <v>0.5611213235294118</v>
          </cell>
          <cell r="AO33">
            <v>2.0764555216786323E-4</v>
          </cell>
          <cell r="AP33">
            <v>9919.0766259311822</v>
          </cell>
          <cell r="AQ33">
            <v>0.80336249999999998</v>
          </cell>
          <cell r="AR33">
            <v>2.9728802472556761E-4</v>
          </cell>
          <cell r="AS33">
            <v>9911.8844799641756</v>
          </cell>
          <cell r="AT33">
            <v>0.54148207720588237</v>
          </cell>
          <cell r="AU33">
            <v>2.00377957841988E-4</v>
          </cell>
          <cell r="AV33">
            <v>9919.6225543448018</v>
          </cell>
        </row>
        <row r="34">
          <cell r="B34">
            <v>26</v>
          </cell>
          <cell r="C34">
            <v>3.5164549319944351E-4</v>
          </cell>
          <cell r="D34">
            <v>0.67745098039215679</v>
          </cell>
          <cell r="E34">
            <v>2.3822258411844652E-4</v>
          </cell>
          <cell r="F34">
            <v>9913.4655240756729</v>
          </cell>
          <cell r="G34">
            <v>0.96499999999999997</v>
          </cell>
          <cell r="H34">
            <v>3.3933790093746297E-4</v>
          </cell>
          <cell r="I34">
            <v>9903.7645410711066</v>
          </cell>
          <cell r="J34">
            <v>0.9</v>
          </cell>
          <cell r="K34">
            <v>3.1648094387949914E-4</v>
          </cell>
          <cell r="L34">
            <v>9905.8446005745536</v>
          </cell>
          <cell r="M34">
            <v>0.92500000000000004</v>
          </cell>
          <cell r="N34">
            <v>3.2527208120948525E-4</v>
          </cell>
          <cell r="O34">
            <v>9905.0445324718912</v>
          </cell>
          <cell r="P34">
            <v>0.65374019607843126</v>
          </cell>
          <cell r="Q34">
            <v>2.2988479367430086E-4</v>
          </cell>
          <cell r="R34">
            <v>9914.2075260915481</v>
          </cell>
          <cell r="S34">
            <v>0.6097058823529411</v>
          </cell>
          <cell r="T34">
            <v>2.1440032570660186E-4</v>
          </cell>
          <cell r="U34">
            <v>9915.5856587148464</v>
          </cell>
          <cell r="V34">
            <v>0.62664215686274505</v>
          </cell>
          <cell r="W34">
            <v>2.2035589030956304E-4</v>
          </cell>
          <cell r="X34">
            <v>9915.0555878774667</v>
          </cell>
          <cell r="Y34">
            <v>0.86849999999999994</v>
          </cell>
          <cell r="Z34">
            <v>3.0540411084371664E-4</v>
          </cell>
          <cell r="AA34">
            <v>9906.8527668646584</v>
          </cell>
          <cell r="AB34">
            <v>0.892625</v>
          </cell>
          <cell r="AC34">
            <v>3.1388755836715324E-4</v>
          </cell>
          <cell r="AD34">
            <v>9906.0806314616748</v>
          </cell>
          <cell r="AE34">
            <v>0.83250000000000002</v>
          </cell>
          <cell r="AF34">
            <v>2.9274487308853674E-4</v>
          </cell>
          <cell r="AG34">
            <v>9908.0050668038984</v>
          </cell>
          <cell r="AH34">
            <v>0.5883661764705882</v>
          </cell>
          <cell r="AI34">
            <v>2.0689631430687079E-4</v>
          </cell>
          <cell r="AJ34">
            <v>9916.2535832613848</v>
          </cell>
          <cell r="AK34">
            <v>0.60470968137254899</v>
          </cell>
          <cell r="AL34">
            <v>2.1264343414872832E-4</v>
          </cell>
          <cell r="AM34">
            <v>9915.7420343463982</v>
          </cell>
          <cell r="AN34">
            <v>0.56397794117647049</v>
          </cell>
          <cell r="AO34">
            <v>1.983203012786067E-4</v>
          </cell>
          <cell r="AP34">
            <v>9917.0169737881952</v>
          </cell>
          <cell r="AQ34">
            <v>0.80336249999999998</v>
          </cell>
          <cell r="AR34">
            <v>2.8249880253043794E-4</v>
          </cell>
          <cell r="AS34">
            <v>9908.9377954058182</v>
          </cell>
          <cell r="AT34">
            <v>0.54423871323529416</v>
          </cell>
          <cell r="AU34">
            <v>1.9137909073385553E-4</v>
          </cell>
          <cell r="AV34">
            <v>9917.6348806347978</v>
          </cell>
        </row>
        <row r="35">
          <cell r="B35">
            <v>27</v>
          </cell>
          <cell r="C35">
            <v>3.594759689723301E-4</v>
          </cell>
          <cell r="D35">
            <v>0.68088235294117638</v>
          </cell>
          <cell r="E35">
            <v>2.4476084357968945E-4</v>
          </cell>
          <cell r="F35">
            <v>9911.103912700959</v>
          </cell>
          <cell r="G35">
            <v>0.96499999999999997</v>
          </cell>
          <cell r="H35">
            <v>3.4689431005829852E-4</v>
          </cell>
          <cell r="I35">
            <v>9900.4038184003603</v>
          </cell>
          <cell r="J35">
            <v>0.9</v>
          </cell>
          <cell r="K35">
            <v>3.2352837207509709E-4</v>
          </cell>
          <cell r="L35">
            <v>9902.7095895254406</v>
          </cell>
          <cell r="M35">
            <v>0.92500000000000004</v>
          </cell>
          <cell r="N35">
            <v>3.3251527129940538E-4</v>
          </cell>
          <cell r="O35">
            <v>9901.8226980223408</v>
          </cell>
          <cell r="P35">
            <v>0.65705147058823521</v>
          </cell>
          <cell r="Q35">
            <v>2.361942140544003E-4</v>
          </cell>
          <cell r="R35">
            <v>9911.9284005399695</v>
          </cell>
          <cell r="S35">
            <v>0.61279411764705871</v>
          </cell>
          <cell r="T35">
            <v>2.2028475922172049E-4</v>
          </cell>
          <cell r="U35">
            <v>9913.4597539200458</v>
          </cell>
          <cell r="V35">
            <v>0.62981617647058818</v>
          </cell>
          <cell r="W35">
            <v>2.2640378031121275E-4</v>
          </cell>
          <cell r="X35">
            <v>9912.870746975932</v>
          </cell>
          <cell r="Y35">
            <v>0.86849999999999994</v>
          </cell>
          <cell r="Z35">
            <v>3.1220487905246868E-4</v>
          </cell>
          <cell r="AA35">
            <v>9903.8271733041347</v>
          </cell>
          <cell r="AB35">
            <v>0.892625</v>
          </cell>
          <cell r="AC35">
            <v>3.2087723680392614E-4</v>
          </cell>
          <cell r="AD35">
            <v>9902.9712359992773</v>
          </cell>
          <cell r="AE35">
            <v>0.83250000000000002</v>
          </cell>
          <cell r="AF35">
            <v>2.9926374416946484E-4</v>
          </cell>
          <cell r="AG35">
            <v>9905.1045491180575</v>
          </cell>
          <cell r="AH35">
            <v>0.59134632352941174</v>
          </cell>
          <cell r="AI35">
            <v>2.1257479264896029E-4</v>
          </cell>
          <cell r="AJ35">
            <v>9914.2019469432744</v>
          </cell>
          <cell r="AK35">
            <v>0.60777261029411755</v>
          </cell>
          <cell r="AL35">
            <v>2.1847964800032028E-4</v>
          </cell>
          <cell r="AM35">
            <v>9913.6335169080812</v>
          </cell>
          <cell r="AN35">
            <v>0.56683455882352929</v>
          </cell>
          <cell r="AO35">
            <v>2.0376340228009143E-4</v>
          </cell>
          <cell r="AP35">
            <v>9915.0502279941684</v>
          </cell>
          <cell r="AQ35">
            <v>0.80336249999999998</v>
          </cell>
          <cell r="AR35">
            <v>2.8878951312353353E-4</v>
          </cell>
          <cell r="AS35">
            <v>9906.1385323442682</v>
          </cell>
          <cell r="AT35">
            <v>0.54699534926470594</v>
          </cell>
          <cell r="AU35">
            <v>1.9663168320028829E-4</v>
          </cell>
          <cell r="AV35">
            <v>9915.7368526891114</v>
          </cell>
        </row>
        <row r="36">
          <cell r="B36">
            <v>28</v>
          </cell>
          <cell r="C36">
            <v>3.6877500668170218E-4</v>
          </cell>
          <cell r="D36">
            <v>0.68431372549019598</v>
          </cell>
          <cell r="E36">
            <v>2.5235779869002751E-4</v>
          </cell>
          <cell r="F36">
            <v>9908.6780625464799</v>
          </cell>
          <cell r="G36">
            <v>0.96499999999999997</v>
          </cell>
          <cell r="H36">
            <v>3.5586788144784261E-4</v>
          </cell>
          <cell r="I36">
            <v>9896.9694246484778</v>
          </cell>
          <cell r="J36">
            <v>0.9</v>
          </cell>
          <cell r="K36">
            <v>3.3189750601353196E-4</v>
          </cell>
          <cell r="L36">
            <v>9899.5057820128095</v>
          </cell>
          <cell r="M36">
            <v>0.92500000000000004</v>
          </cell>
          <cell r="N36">
            <v>3.4111688118057456E-4</v>
          </cell>
          <cell r="O36">
            <v>9898.5301907615485</v>
          </cell>
          <cell r="P36">
            <v>0.66036274509803905</v>
          </cell>
          <cell r="Q36">
            <v>2.4352527573587654E-4</v>
          </cell>
          <cell r="R36">
            <v>9909.5872604016404</v>
          </cell>
          <cell r="S36">
            <v>0.61588235294117644</v>
          </cell>
          <cell r="T36">
            <v>2.271220188210248E-4</v>
          </cell>
          <cell r="U36">
            <v>9911.2759698250993</v>
          </cell>
          <cell r="V36">
            <v>0.63299019607843132</v>
          </cell>
          <cell r="W36">
            <v>2.3343096378827547E-4</v>
          </cell>
          <cell r="X36">
            <v>9910.6264355650801</v>
          </cell>
          <cell r="Y36">
            <v>0.86849999999999994</v>
          </cell>
          <cell r="Z36">
            <v>3.2028109330305832E-4</v>
          </cell>
          <cell r="AA36">
            <v>9900.7351501393368</v>
          </cell>
          <cell r="AB36">
            <v>0.892625</v>
          </cell>
          <cell r="AC36">
            <v>3.2917779033925443E-4</v>
          </cell>
          <cell r="AD36">
            <v>9899.7935979529211</v>
          </cell>
          <cell r="AE36">
            <v>0.83250000000000002</v>
          </cell>
          <cell r="AF36">
            <v>3.070051930625171E-4</v>
          </cell>
          <cell r="AG36">
            <v>9902.1403104442979</v>
          </cell>
          <cell r="AH36">
            <v>0.59432647058823518</v>
          </cell>
          <cell r="AI36">
            <v>2.1917274816228891E-4</v>
          </cell>
          <cell r="AJ36">
            <v>9912.0944375201234</v>
          </cell>
          <cell r="AK36">
            <v>0.61083553921568612</v>
          </cell>
          <cell r="AL36">
            <v>2.2526088005568579E-4</v>
          </cell>
          <cell r="AM36">
            <v>9911.4675897469024</v>
          </cell>
          <cell r="AN36">
            <v>0.5696911764705882</v>
          </cell>
          <cell r="AO36">
            <v>2.1008786740944795E-4</v>
          </cell>
          <cell r="AP36">
            <v>9913.0299036259348</v>
          </cell>
          <cell r="AQ36">
            <v>0.80336249999999998</v>
          </cell>
          <cell r="AR36">
            <v>2.9626001130532897E-4</v>
          </cell>
          <cell r="AS36">
            <v>9903.2777434205782</v>
          </cell>
          <cell r="AT36">
            <v>0.54975198529411762</v>
          </cell>
          <cell r="AU36">
            <v>2.0273479205011727E-4</v>
          </cell>
          <cell r="AV36">
            <v>9913.7871046615965</v>
          </cell>
        </row>
        <row r="37">
          <cell r="B37">
            <v>29</v>
          </cell>
          <cell r="C37">
            <v>3.7881225900736115E-4</v>
          </cell>
          <cell r="D37">
            <v>0.68774509803921557</v>
          </cell>
          <cell r="E37">
            <v>2.6052627420947432E-4</v>
          </cell>
          <cell r="F37">
            <v>9906.1775303626873</v>
          </cell>
          <cell r="G37">
            <v>0.96499999999999997</v>
          </cell>
          <cell r="H37">
            <v>3.655538299421035E-4</v>
          </cell>
          <cell r="I37">
            <v>9893.4474111065738</v>
          </cell>
          <cell r="J37">
            <v>0.9</v>
          </cell>
          <cell r="K37">
            <v>3.4093103310662502E-4</v>
          </cell>
          <cell r="L37">
            <v>9896.2201607329935</v>
          </cell>
          <cell r="M37">
            <v>0.92500000000000004</v>
          </cell>
          <cell r="N37">
            <v>3.5040133958180909E-4</v>
          </cell>
          <cell r="O37">
            <v>9895.1536350146052</v>
          </cell>
          <cell r="P37">
            <v>0.663674019607843</v>
          </cell>
          <cell r="Q37">
            <v>2.514078546121427E-4</v>
          </cell>
          <cell r="R37">
            <v>9907.1740254316228</v>
          </cell>
          <cell r="S37">
            <v>0.61897058823529405</v>
          </cell>
          <cell r="T37">
            <v>2.3447364678852689E-4</v>
          </cell>
          <cell r="U37">
            <v>9909.0249008177398</v>
          </cell>
          <cell r="V37">
            <v>0.63616421568627446</v>
          </cell>
          <cell r="W37">
            <v>2.4098680364376376E-4</v>
          </cell>
          <cell r="X37">
            <v>9908.3129884844802</v>
          </cell>
          <cell r="Y37">
            <v>0.86849999999999994</v>
          </cell>
          <cell r="Z37">
            <v>3.2899844694789313E-4</v>
          </cell>
          <cell r="AA37">
            <v>9897.5641318609469</v>
          </cell>
          <cell r="AB37">
            <v>0.892625</v>
          </cell>
          <cell r="AC37">
            <v>3.3813729269644577E-4</v>
          </cell>
          <cell r="AD37">
            <v>9896.5348057715328</v>
          </cell>
          <cell r="AE37">
            <v>0.83250000000000002</v>
          </cell>
          <cell r="AF37">
            <v>3.1536120562362816E-4</v>
          </cell>
          <cell r="AG37">
            <v>9899.1003019465588</v>
          </cell>
          <cell r="AH37">
            <v>0.59730661764705872</v>
          </cell>
          <cell r="AI37">
            <v>2.2626706915092844E-4</v>
          </cell>
          <cell r="AJ37">
            <v>9909.9219765422076</v>
          </cell>
          <cell r="AK37">
            <v>0.61389846813725479</v>
          </cell>
          <cell r="AL37">
            <v>2.3255226551623201E-4</v>
          </cell>
          <cell r="AM37">
            <v>9909.2349238349925</v>
          </cell>
          <cell r="AN37">
            <v>0.572547794117647</v>
          </cell>
          <cell r="AO37">
            <v>2.1688812327938739E-4</v>
          </cell>
          <cell r="AP37">
            <v>9910.947296313916</v>
          </cell>
          <cell r="AQ37">
            <v>0.80336249999999998</v>
          </cell>
          <cell r="AR37">
            <v>3.0432356342680115E-4</v>
          </cell>
          <cell r="AS37">
            <v>9900.343798244352</v>
          </cell>
          <cell r="AT37">
            <v>0.55250862132352929</v>
          </cell>
          <cell r="AU37">
            <v>2.092970389646088E-4</v>
          </cell>
          <cell r="AV37">
            <v>9911.7772350945033</v>
          </cell>
        </row>
        <row r="38">
          <cell r="B38">
            <v>30</v>
          </cell>
          <cell r="C38">
            <v>3.9179843615012362E-4</v>
          </cell>
          <cell r="D38">
            <v>0.69117647058823517</v>
          </cell>
          <cell r="E38">
            <v>2.7080186028023245E-4</v>
          </cell>
          <cell r="F38">
            <v>9903.596710839045</v>
          </cell>
          <cell r="G38">
            <v>0.96499999999999997</v>
          </cell>
          <cell r="H38">
            <v>3.7808549088486928E-4</v>
          </cell>
          <cell r="I38">
            <v>9889.8308235141139</v>
          </cell>
          <cell r="J38">
            <v>0.91</v>
          </cell>
          <cell r="K38">
            <v>3.5653657689661253E-4</v>
          </cell>
          <cell r="L38">
            <v>9892.8462321697443</v>
          </cell>
          <cell r="M38">
            <v>0.92500000000000004</v>
          </cell>
          <cell r="N38">
            <v>3.6241355343886436E-4</v>
          </cell>
          <cell r="O38">
            <v>9891.6863599255284</v>
          </cell>
          <cell r="P38">
            <v>0.66698529411764695</v>
          </cell>
          <cell r="Q38">
            <v>2.6132379517042434E-4</v>
          </cell>
          <cell r="R38">
            <v>9904.6832840646202</v>
          </cell>
          <cell r="S38">
            <v>0.62897058823529406</v>
          </cell>
          <cell r="T38">
            <v>2.4642969285501153E-4</v>
          </cell>
          <cell r="U38">
            <v>9906.7014956131261</v>
          </cell>
          <cell r="V38">
            <v>0.6393382352941176</v>
          </cell>
          <cell r="W38">
            <v>2.5049172075921505E-4</v>
          </cell>
          <cell r="X38">
            <v>9905.9252158078834</v>
          </cell>
          <cell r="Y38">
            <v>0.87814999999999999</v>
          </cell>
          <cell r="Z38">
            <v>3.4405779670523107E-4</v>
          </cell>
          <cell r="AA38">
            <v>9894.3078486329978</v>
          </cell>
          <cell r="AB38">
            <v>0.892625</v>
          </cell>
          <cell r="AC38">
            <v>3.4972907906850409E-4</v>
          </cell>
          <cell r="AD38">
            <v>9893.1884182852318</v>
          </cell>
          <cell r="AE38">
            <v>0.84175000000000011</v>
          </cell>
          <cell r="AF38">
            <v>3.2979633362936658E-4</v>
          </cell>
          <cell r="AG38">
            <v>9895.9785097407475</v>
          </cell>
          <cell r="AH38">
            <v>0.60695661764705877</v>
          </cell>
          <cell r="AI38">
            <v>2.3780465360508614E-4</v>
          </cell>
          <cell r="AJ38">
            <v>9907.67968754106</v>
          </cell>
          <cell r="AK38">
            <v>0.61696139705882347</v>
          </cell>
          <cell r="AL38">
            <v>2.4172451053264252E-4</v>
          </cell>
          <cell r="AM38">
            <v>9906.9305088039218</v>
          </cell>
          <cell r="AN38">
            <v>0.58179779411764698</v>
          </cell>
          <cell r="AO38">
            <v>2.2794746589088568E-4</v>
          </cell>
          <cell r="AP38">
            <v>9908.7977295548972</v>
          </cell>
          <cell r="AQ38">
            <v>0.81228875</v>
          </cell>
          <cell r="AR38">
            <v>3.1825346195233874E-4</v>
          </cell>
          <cell r="AS38">
            <v>9897.3308903405195</v>
          </cell>
          <cell r="AT38">
            <v>0.56143487132352943</v>
          </cell>
          <cell r="AU38">
            <v>2.1996930458470471E-4</v>
          </cell>
          <cell r="AV38">
            <v>9909.7027294683212</v>
          </cell>
        </row>
        <row r="39">
          <cell r="B39">
            <v>31</v>
          </cell>
          <cell r="C39">
            <v>4.1115832807341957E-4</v>
          </cell>
          <cell r="D39">
            <v>0.69460784313725477</v>
          </cell>
          <cell r="E39">
            <v>2.8559379945099775E-4</v>
          </cell>
          <cell r="F39">
            <v>9900.9147984262836</v>
          </cell>
          <cell r="G39">
            <v>0.96499999999999997</v>
          </cell>
          <cell r="H39">
            <v>3.9676778659084987E-4</v>
          </cell>
          <cell r="I39">
            <v>9886.0916219724368</v>
          </cell>
          <cell r="J39">
            <v>0.91</v>
          </cell>
          <cell r="K39">
            <v>3.7415407854681182E-4</v>
          </cell>
          <cell r="L39">
            <v>9889.3190706383612</v>
          </cell>
          <cell r="M39">
            <v>0.92500000000000004</v>
          </cell>
          <cell r="N39">
            <v>3.803214534679131E-4</v>
          </cell>
          <cell r="O39">
            <v>9888.1014787223248</v>
          </cell>
          <cell r="P39">
            <v>0.6702965686274508</v>
          </cell>
          <cell r="Q39">
            <v>2.7559801647021283E-4</v>
          </cell>
          <cell r="R39">
            <v>9902.0949546388674</v>
          </cell>
          <cell r="S39">
            <v>0.6320931372549019</v>
          </cell>
          <cell r="T39">
            <v>2.59890357500408E-4</v>
          </cell>
          <cell r="U39">
            <v>9904.2601902063561</v>
          </cell>
          <cell r="V39">
            <v>0.64251225490196073</v>
          </cell>
          <cell r="W39">
            <v>2.6417426449217295E-4</v>
          </cell>
          <cell r="X39">
            <v>9903.4438635548631</v>
          </cell>
          <cell r="Y39">
            <v>0.87814999999999999</v>
          </cell>
          <cell r="Z39">
            <v>3.6105868579767341E-4</v>
          </cell>
          <cell r="AA39">
            <v>9890.903634874674</v>
          </cell>
          <cell r="AB39">
            <v>0.892625</v>
          </cell>
          <cell r="AC39">
            <v>3.6701020259653614E-4</v>
          </cell>
          <cell r="AD39">
            <v>9889.7284826106534</v>
          </cell>
          <cell r="AE39">
            <v>0.84175000000000011</v>
          </cell>
          <cell r="AF39">
            <v>3.4609252265580096E-4</v>
          </cell>
          <cell r="AG39">
            <v>9892.7148523105589</v>
          </cell>
          <cell r="AH39">
            <v>0.60996987745098019</v>
          </cell>
          <cell r="AI39">
            <v>2.5079419498789365E-4</v>
          </cell>
          <cell r="AJ39">
            <v>9905.3235952049345</v>
          </cell>
          <cell r="AK39">
            <v>0.62002432598039203</v>
          </cell>
          <cell r="AL39">
            <v>2.5492816523494684E-4</v>
          </cell>
          <cell r="AM39">
            <v>9904.5357608758004</v>
          </cell>
          <cell r="AN39">
            <v>0.58468615196078433</v>
          </cell>
          <cell r="AO39">
            <v>2.4039858068787741E-4</v>
          </cell>
          <cell r="AP39">
            <v>9906.5390442224198</v>
          </cell>
          <cell r="AQ39">
            <v>0.81228875</v>
          </cell>
          <cell r="AR39">
            <v>3.3397928436284787E-4</v>
          </cell>
          <cell r="AS39">
            <v>9894.18103052058</v>
          </cell>
          <cell r="AT39">
            <v>0.5642221366421567</v>
          </cell>
          <cell r="AU39">
            <v>2.3198463036380162E-4</v>
          </cell>
          <cell r="AV39">
            <v>9907.5228990502783</v>
          </cell>
        </row>
        <row r="40">
          <cell r="B40">
            <v>32</v>
          </cell>
          <cell r="C40">
            <v>4.3444717251780524E-4</v>
          </cell>
          <cell r="D40">
            <v>0.69803921568627436</v>
          </cell>
          <cell r="E40">
            <v>3.0326116356144828E-4</v>
          </cell>
          <cell r="F40">
            <v>9898.0871585509594</v>
          </cell>
          <cell r="G40">
            <v>0.96499999999999997</v>
          </cell>
          <cell r="H40">
            <v>4.1924152147968202E-4</v>
          </cell>
          <cell r="I40">
            <v>9882.1691392815519</v>
          </cell>
          <cell r="J40">
            <v>0.91</v>
          </cell>
          <cell r="K40">
            <v>3.953469269912028E-4</v>
          </cell>
          <cell r="L40">
            <v>9885.6189415740319</v>
          </cell>
          <cell r="M40">
            <v>0.92500000000000004</v>
          </cell>
          <cell r="N40">
            <v>4.0186363457896985E-4</v>
          </cell>
          <cell r="O40">
            <v>9884.3408215958989</v>
          </cell>
          <cell r="P40">
            <v>0.67360784313725475</v>
          </cell>
          <cell r="Q40">
            <v>2.926470228367976E-4</v>
          </cell>
          <cell r="R40">
            <v>9899.3659569104693</v>
          </cell>
          <cell r="S40">
            <v>0.63521568627450964</v>
          </cell>
          <cell r="T40">
            <v>2.7596765884091792E-4</v>
          </cell>
          <cell r="U40">
            <v>9901.6861684847463</v>
          </cell>
          <cell r="V40">
            <v>0.64568627450980387</v>
          </cell>
          <cell r="W40">
            <v>2.8051657629433969E-4</v>
          </cell>
          <cell r="X40">
            <v>9900.8276285562679</v>
          </cell>
          <cell r="Y40">
            <v>0.87814999999999999</v>
          </cell>
          <cell r="Z40">
            <v>3.8150978454651069E-4</v>
          </cell>
          <cell r="AA40">
            <v>9887.332438206915</v>
          </cell>
          <cell r="AB40">
            <v>0.892625</v>
          </cell>
          <cell r="AC40">
            <v>3.877984073687059E-4</v>
          </cell>
          <cell r="AD40">
            <v>9886.0988513566263</v>
          </cell>
          <cell r="AE40">
            <v>0.84175000000000011</v>
          </cell>
          <cell r="AF40">
            <v>3.6569590746686259E-4</v>
          </cell>
          <cell r="AG40">
            <v>9889.2910576714075</v>
          </cell>
          <cell r="AH40">
            <v>0.61298313725490183</v>
          </cell>
          <cell r="AI40">
            <v>2.6630879078148585E-4</v>
          </cell>
          <cell r="AJ40">
            <v>9902.8393975477811</v>
          </cell>
          <cell r="AK40">
            <v>0.62308725490196071</v>
          </cell>
          <cell r="AL40">
            <v>2.7069849612403784E-4</v>
          </cell>
          <cell r="AM40">
            <v>9902.0108157467766</v>
          </cell>
          <cell r="AN40">
            <v>0.58757450980392145</v>
          </cell>
          <cell r="AO40">
            <v>2.5527008442784908E-4</v>
          </cell>
          <cell r="AP40">
            <v>9904.1575262966599</v>
          </cell>
          <cell r="AQ40">
            <v>0.81228875</v>
          </cell>
          <cell r="AR40">
            <v>3.5289655070552237E-4</v>
          </cell>
          <cell r="AS40">
            <v>9890.8765790206508</v>
          </cell>
          <cell r="AT40">
            <v>0.5670094019607842</v>
          </cell>
          <cell r="AU40">
            <v>2.463356314728744E-4</v>
          </cell>
          <cell r="AV40">
            <v>9905.2245060127207</v>
          </cell>
        </row>
        <row r="41">
          <cell r="B41">
            <v>33</v>
          </cell>
          <cell r="C41">
            <v>4.5769635267774563E-4</v>
          </cell>
          <cell r="D41">
            <v>0.70147058823529396</v>
          </cell>
          <cell r="E41">
            <v>3.2106052974600679E-4</v>
          </cell>
          <cell r="F41">
            <v>9895.0854531222249</v>
          </cell>
          <cell r="G41">
            <v>0.96499999999999997</v>
          </cell>
          <cell r="H41">
            <v>4.4167698033402452E-4</v>
          </cell>
          <cell r="I41">
            <v>9878.02612365608</v>
          </cell>
          <cell r="J41">
            <v>0.91</v>
          </cell>
          <cell r="K41">
            <v>4.1650368093674854E-4</v>
          </cell>
          <cell r="L41">
            <v>9881.7106925040753</v>
          </cell>
          <cell r="M41">
            <v>0.92500000000000004</v>
          </cell>
          <cell r="N41">
            <v>4.2336912622691471E-4</v>
          </cell>
          <cell r="O41">
            <v>9880.3686644679146</v>
          </cell>
          <cell r="P41">
            <v>0.6769191176470587</v>
          </cell>
          <cell r="Q41">
            <v>3.0982341120489655E-4</v>
          </cell>
          <cell r="R41">
            <v>9896.4689369352072</v>
          </cell>
          <cell r="S41">
            <v>0.63833823529411748</v>
          </cell>
          <cell r="T41">
            <v>2.9216508206886618E-4</v>
          </cell>
          <cell r="U41">
            <v>9898.9536233342515</v>
          </cell>
          <cell r="V41">
            <v>0.6488602941176469</v>
          </cell>
          <cell r="W41">
            <v>2.9698099001505628E-4</v>
          </cell>
          <cell r="X41">
            <v>9898.0502822874241</v>
          </cell>
          <cell r="Y41">
            <v>0.87814999999999999</v>
          </cell>
          <cell r="Z41">
            <v>4.019260521039623E-4</v>
          </cell>
          <cell r="AA41">
            <v>9883.5603241386743</v>
          </cell>
          <cell r="AB41">
            <v>0.892625</v>
          </cell>
          <cell r="AC41">
            <v>4.0855120680897267E-4</v>
          </cell>
          <cell r="AD41">
            <v>9882.2650379669813</v>
          </cell>
          <cell r="AE41">
            <v>0.84175000000000011</v>
          </cell>
          <cell r="AF41">
            <v>3.8526590486649242E-4</v>
          </cell>
          <cell r="AG41">
            <v>9885.6745844038687</v>
          </cell>
          <cell r="AH41">
            <v>0.61599639705882347</v>
          </cell>
          <cell r="AI41">
            <v>2.8193930419645588E-4</v>
          </cell>
          <cell r="AJ41">
            <v>9900.2021843625171</v>
          </cell>
          <cell r="AK41">
            <v>0.62615018382352927</v>
          </cell>
          <cell r="AL41">
            <v>2.8658665536452932E-4</v>
          </cell>
          <cell r="AM41">
            <v>9899.3303563103491</v>
          </cell>
          <cell r="AN41">
            <v>0.59046286764705869</v>
          </cell>
          <cell r="AO41">
            <v>2.7025270091370123E-4</v>
          </cell>
          <cell r="AP41">
            <v>9901.629291168736</v>
          </cell>
          <cell r="AQ41">
            <v>0.81228875</v>
          </cell>
          <cell r="AR41">
            <v>3.7178159819616514E-4</v>
          </cell>
          <cell r="AS41">
            <v>9887.3861227924608</v>
          </cell>
          <cell r="AT41">
            <v>0.56979666727941169</v>
          </cell>
          <cell r="AU41">
            <v>2.6079385638172172E-4</v>
          </cell>
          <cell r="AV41">
            <v>9902.7844962791514</v>
          </cell>
        </row>
        <row r="42">
          <cell r="B42">
            <v>34</v>
          </cell>
          <cell r="C42">
            <v>4.8663675968255832E-4</v>
          </cell>
          <cell r="D42">
            <v>0.70490196078431355</v>
          </cell>
          <cell r="E42">
            <v>3.4303120608996014E-4</v>
          </cell>
          <cell r="F42">
            <v>9891.9085317447625</v>
          </cell>
          <cell r="G42">
            <v>0.96499999999999997</v>
          </cell>
          <cell r="H42">
            <v>4.6960447309366877E-4</v>
          </cell>
          <cell r="I42">
            <v>9873.6632269061229</v>
          </cell>
          <cell r="J42">
            <v>0.91</v>
          </cell>
          <cell r="K42">
            <v>4.4283945131112811E-4</v>
          </cell>
          <cell r="L42">
            <v>9877.5949236266952</v>
          </cell>
          <cell r="M42">
            <v>0.92500000000000004</v>
          </cell>
          <cell r="N42">
            <v>4.5013900270636644E-4</v>
          </cell>
          <cell r="O42">
            <v>9876.1856214196396</v>
          </cell>
          <cell r="P42">
            <v>0.68023039215686254</v>
          </cell>
          <cell r="Q42">
            <v>3.310251138768115E-4</v>
          </cell>
          <cell r="R42">
            <v>9893.4027791702829</v>
          </cell>
          <cell r="S42">
            <v>0.64146078431372533</v>
          </cell>
          <cell r="T42">
            <v>3.1215839754186373E-4</v>
          </cell>
          <cell r="U42">
            <v>9896.0614947364938</v>
          </cell>
          <cell r="V42">
            <v>0.65203431372549003</v>
          </cell>
          <cell r="W42">
            <v>3.1730386563321312E-4</v>
          </cell>
          <cell r="X42">
            <v>9895.1107495153719</v>
          </cell>
          <cell r="Y42">
            <v>0.87814999999999999</v>
          </cell>
          <cell r="Z42">
            <v>4.2734007051523857E-4</v>
          </cell>
          <cell r="AA42">
            <v>9879.5878637568621</v>
          </cell>
          <cell r="AB42">
            <v>0.892625</v>
          </cell>
          <cell r="AC42">
            <v>4.343841376116436E-4</v>
          </cell>
          <cell r="AD42">
            <v>9878.2276266597146</v>
          </cell>
          <cell r="AE42">
            <v>0.84175000000000011</v>
          </cell>
          <cell r="AF42">
            <v>4.0962649246279354E-4</v>
          </cell>
          <cell r="AG42">
            <v>9881.8659710398915</v>
          </cell>
          <cell r="AH42">
            <v>0.61900965686274489</v>
          </cell>
          <cell r="AI42">
            <v>3.0123285362789848E-4</v>
          </cell>
          <cell r="AJ42">
            <v>9897.4109282472527</v>
          </cell>
          <cell r="AK42">
            <v>0.62921311274509784</v>
          </cell>
          <cell r="AL42">
            <v>3.0619823033605067E-4</v>
          </cell>
          <cell r="AM42">
            <v>9896.4933403331852</v>
          </cell>
          <cell r="AN42">
            <v>0.59335122549019592</v>
          </cell>
          <cell r="AO42">
            <v>2.8874651772622397E-4</v>
          </cell>
          <cell r="AP42">
            <v>9898.9533491093516</v>
          </cell>
          <cell r="AQ42">
            <v>0.81228875</v>
          </cell>
          <cell r="AR42">
            <v>3.9528956522659567E-4</v>
          </cell>
          <cell r="AS42">
            <v>9883.7101745777472</v>
          </cell>
          <cell r="AT42">
            <v>0.57258393259803908</v>
          </cell>
          <cell r="AU42">
            <v>2.7864038960580614E-4</v>
          </cell>
          <cell r="AV42">
            <v>9900.2019109214507</v>
          </cell>
        </row>
        <row r="43">
          <cell r="B43">
            <v>35</v>
          </cell>
          <cell r="C43">
            <v>5.1693460306660895E-4</v>
          </cell>
          <cell r="D43">
            <v>0.70833333333333315</v>
          </cell>
          <cell r="E43">
            <v>3.661620105055146E-4</v>
          </cell>
          <cell r="F43">
            <v>9888.5152984305878</v>
          </cell>
          <cell r="G43">
            <v>0.96499999999999997</v>
          </cell>
          <cell r="H43">
            <v>4.9884189195927757E-4</v>
          </cell>
          <cell r="I43">
            <v>9869.0265104889477</v>
          </cell>
          <cell r="J43">
            <v>0.91</v>
          </cell>
          <cell r="K43">
            <v>4.7041048879061415E-4</v>
          </cell>
          <cell r="L43">
            <v>9873.2207349104428</v>
          </cell>
          <cell r="M43">
            <v>0.92500000000000004</v>
          </cell>
          <cell r="N43">
            <v>4.7816450783661331E-4</v>
          </cell>
          <cell r="O43">
            <v>9871.7399650734696</v>
          </cell>
          <cell r="P43">
            <v>0.68354166666666649</v>
          </cell>
          <cell r="Q43">
            <v>3.5334634013782154E-4</v>
          </cell>
          <cell r="R43">
            <v>9890.1278143886793</v>
          </cell>
          <cell r="S43">
            <v>0.64458333333333317</v>
          </cell>
          <cell r="T43">
            <v>3.3320742956001828E-4</v>
          </cell>
          <cell r="U43">
            <v>9892.9723560383209</v>
          </cell>
          <cell r="V43">
            <v>0.65520833333333317</v>
          </cell>
          <cell r="W43">
            <v>3.3869985971760096E-4</v>
          </cell>
          <cell r="X43">
            <v>9891.970992623681</v>
          </cell>
          <cell r="Y43">
            <v>0.87814999999999999</v>
          </cell>
          <cell r="Z43">
            <v>4.5394612168294263E-4</v>
          </cell>
          <cell r="AA43">
            <v>9875.3659199825033</v>
          </cell>
          <cell r="AB43">
            <v>0.892625</v>
          </cell>
          <cell r="AC43">
            <v>4.614287500623318E-4</v>
          </cell>
          <cell r="AD43">
            <v>9873.9366812709759</v>
          </cell>
          <cell r="AE43">
            <v>0.84175000000000011</v>
          </cell>
          <cell r="AF43">
            <v>4.3512970213131812E-4</v>
          </cell>
          <cell r="AG43">
            <v>9877.8180969431869</v>
          </cell>
          <cell r="AH43">
            <v>0.62202291666666654</v>
          </cell>
          <cell r="AI43">
            <v>3.2154516952541764E-4</v>
          </cell>
          <cell r="AJ43">
            <v>9894.4295029098084</v>
          </cell>
          <cell r="AK43">
            <v>0.63227604166666651</v>
          </cell>
          <cell r="AL43">
            <v>3.2684536462748498E-4</v>
          </cell>
          <cell r="AM43">
            <v>9893.4630515858425</v>
          </cell>
          <cell r="AN43">
            <v>0.59623958333333327</v>
          </cell>
          <cell r="AO43">
            <v>3.0821687234301693E-4</v>
          </cell>
          <cell r="AP43">
            <v>9896.0950608006624</v>
          </cell>
          <cell r="AQ43">
            <v>0.81228875</v>
          </cell>
          <cell r="AR43">
            <v>4.1990016255672195E-4</v>
          </cell>
          <cell r="AS43">
            <v>9879.8032470800117</v>
          </cell>
          <cell r="AT43">
            <v>0.57537119791666658</v>
          </cell>
          <cell r="AU43">
            <v>2.9742928181101131E-4</v>
          </cell>
          <cell r="AV43">
            <v>9897.4433148038152</v>
          </cell>
        </row>
        <row r="44">
          <cell r="B44">
            <v>36</v>
          </cell>
          <cell r="C44">
            <v>5.5251883535098727E-4</v>
          </cell>
          <cell r="D44">
            <v>0.71176470588235274</v>
          </cell>
          <cell r="E44">
            <v>3.9326340633805552E-4</v>
          </cell>
          <cell r="F44">
            <v>9884.8944997879989</v>
          </cell>
          <cell r="G44">
            <v>0.96499999999999997</v>
          </cell>
          <cell r="H44">
            <v>5.3318067611370275E-4</v>
          </cell>
          <cell r="I44">
            <v>9864.1034266326587</v>
          </cell>
          <cell r="J44">
            <v>0.91</v>
          </cell>
          <cell r="K44">
            <v>5.0279214016939839E-4</v>
          </cell>
          <cell r="L44">
            <v>9868.5762683185967</v>
          </cell>
          <cell r="M44">
            <v>0.92500000000000004</v>
          </cell>
          <cell r="N44">
            <v>5.1107992269966321E-4</v>
          </cell>
          <cell r="O44">
            <v>9867.0196493915792</v>
          </cell>
          <cell r="P44">
            <v>0.68685294117647033</v>
          </cell>
          <cell r="Q44">
            <v>3.7949918711622355E-4</v>
          </cell>
          <cell r="R44">
            <v>9886.6331739219695</v>
          </cell>
          <cell r="S44">
            <v>0.64770588235294102</v>
          </cell>
          <cell r="T44">
            <v>3.5786969976763053E-4</v>
          </cell>
          <cell r="U44">
            <v>9889.6759441488575</v>
          </cell>
          <cell r="V44">
            <v>0.65838235294117631</v>
          </cell>
          <cell r="W44">
            <v>3.637686508627014E-4</v>
          </cell>
          <cell r="X44">
            <v>9888.6205834361499</v>
          </cell>
          <cell r="Y44">
            <v>0.87814999999999999</v>
          </cell>
          <cell r="Z44">
            <v>4.8519441526346949E-4</v>
          </cell>
          <cell r="AA44">
            <v>9870.8830359229269</v>
          </cell>
          <cell r="AB44">
            <v>0.892625</v>
          </cell>
          <cell r="AC44">
            <v>4.93192125405175E-4</v>
          </cell>
          <cell r="AD44">
            <v>9869.3805630099414</v>
          </cell>
          <cell r="AE44">
            <v>0.84175000000000011</v>
          </cell>
          <cell r="AF44">
            <v>4.6508272965669359E-4</v>
          </cell>
          <cell r="AG44">
            <v>9873.5199648969574</v>
          </cell>
          <cell r="AH44">
            <v>0.62503617647058807</v>
          </cell>
          <cell r="AI44">
            <v>3.4534426027576349E-4</v>
          </cell>
          <cell r="AJ44">
            <v>9891.2479968979387</v>
          </cell>
          <cell r="AK44">
            <v>0.63533897058823507</v>
          </cell>
          <cell r="AL44">
            <v>3.5103674808250679E-4</v>
          </cell>
          <cell r="AM44">
            <v>9890.2294190473185</v>
          </cell>
          <cell r="AN44">
            <v>0.5991279411764705</v>
          </cell>
          <cell r="AO44">
            <v>3.3102947228505828E-4</v>
          </cell>
          <cell r="AP44">
            <v>9893.0449173326124</v>
          </cell>
          <cell r="AQ44">
            <v>0.81228875</v>
          </cell>
          <cell r="AR44">
            <v>4.4880483411870929E-4</v>
          </cell>
          <cell r="AS44">
            <v>9875.6547160905338</v>
          </cell>
          <cell r="AT44">
            <v>0.57815846323529396</v>
          </cell>
          <cell r="AU44">
            <v>3.1944344075508123E-4</v>
          </cell>
          <cell r="AV44">
            <v>9894.4995253469278</v>
          </cell>
        </row>
        <row r="45">
          <cell r="B45">
            <v>37</v>
          </cell>
          <cell r="C45">
            <v>6.0091791855417442E-4</v>
          </cell>
          <cell r="D45">
            <v>0.71519607843137234</v>
          </cell>
          <cell r="E45">
            <v>4.2977413880908836E-4</v>
          </cell>
          <cell r="F45">
            <v>9881.0071325057197</v>
          </cell>
          <cell r="G45">
            <v>0.96499999999999997</v>
          </cell>
          <cell r="H45">
            <v>5.7988579140477834E-4</v>
          </cell>
          <cell r="I45">
            <v>9858.8440772983904</v>
          </cell>
          <cell r="J45">
            <v>0.91</v>
          </cell>
          <cell r="K45">
            <v>5.4683530588429876E-4</v>
          </cell>
          <cell r="L45">
            <v>9863.6144257362248</v>
          </cell>
          <cell r="M45">
            <v>0.92500000000000004</v>
          </cell>
          <cell r="N45">
            <v>5.5584907466261135E-4</v>
          </cell>
          <cell r="O45">
            <v>9861.9768137518931</v>
          </cell>
          <cell r="P45">
            <v>0.69016421568627428</v>
          </cell>
          <cell r="Q45">
            <v>4.1473204395077023E-4</v>
          </cell>
          <cell r="R45">
            <v>9882.8812046691492</v>
          </cell>
          <cell r="S45">
            <v>0.65082843137254887</v>
          </cell>
          <cell r="T45">
            <v>3.9109446631627041E-4</v>
          </cell>
          <cell r="U45">
            <v>9886.1367287879257</v>
          </cell>
          <cell r="V45">
            <v>0.66155637254901944</v>
          </cell>
          <cell r="W45">
            <v>3.9754107839840675E-4</v>
          </cell>
          <cell r="X45">
            <v>9885.0234132676196</v>
          </cell>
          <cell r="Y45">
            <v>0.87814999999999999</v>
          </cell>
          <cell r="Z45">
            <v>5.2769607017834829E-4</v>
          </cell>
          <cell r="AA45">
            <v>9866.0937386001769</v>
          </cell>
          <cell r="AB45">
            <v>0.892625</v>
          </cell>
          <cell r="AC45">
            <v>5.3639435704941991E-4</v>
          </cell>
          <cell r="AD45">
            <v>9864.5130622336383</v>
          </cell>
          <cell r="AE45">
            <v>0.84175000000000011</v>
          </cell>
          <cell r="AF45">
            <v>5.0582265794297642E-4</v>
          </cell>
          <cell r="AG45">
            <v>9868.9279612803621</v>
          </cell>
          <cell r="AH45">
            <v>0.6280494362745096</v>
          </cell>
          <cell r="AI45">
            <v>3.774061599952009E-4</v>
          </cell>
          <cell r="AJ45">
            <v>9887.8321111752466</v>
          </cell>
          <cell r="AK45">
            <v>0.63840189950980375</v>
          </cell>
          <cell r="AL45">
            <v>3.8362714065446252E-4</v>
          </cell>
          <cell r="AM45">
            <v>9886.7575850742669</v>
          </cell>
          <cell r="AN45">
            <v>0.60201629901960774</v>
          </cell>
          <cell r="AO45">
            <v>3.6176238134255016E-4</v>
          </cell>
          <cell r="AP45">
            <v>9889.7700278943357</v>
          </cell>
          <cell r="AQ45">
            <v>0.81228875</v>
          </cell>
          <cell r="AR45">
            <v>4.8811886491497217E-4</v>
          </cell>
          <cell r="AS45">
            <v>9871.2224745138647</v>
          </cell>
          <cell r="AT45">
            <v>0.58094572855392146</v>
          </cell>
          <cell r="AU45">
            <v>3.491006979955609E-4</v>
          </cell>
          <cell r="AV45">
            <v>9891.3387923740011</v>
          </cell>
        </row>
        <row r="46">
          <cell r="B46">
            <v>38</v>
          </cell>
          <cell r="C46">
            <v>6.5723850077625476E-4</v>
          </cell>
          <cell r="D46">
            <v>0.71862745098039194</v>
          </cell>
          <cell r="E46">
            <v>4.723096284990143E-4</v>
          </cell>
          <cell r="F46">
            <v>9876.7605311747811</v>
          </cell>
          <cell r="G46">
            <v>0.96499999999999997</v>
          </cell>
          <cell r="H46">
            <v>6.3423515324908587E-4</v>
          </cell>
          <cell r="I46">
            <v>9853.1270736982897</v>
          </cell>
          <cell r="J46">
            <v>0.91</v>
          </cell>
          <cell r="K46">
            <v>5.980870357063918E-4</v>
          </cell>
          <cell r="L46">
            <v>9858.2206531246029</v>
          </cell>
          <cell r="M46">
            <v>0.92500000000000004</v>
          </cell>
          <cell r="N46">
            <v>6.0794561321803563E-4</v>
          </cell>
          <cell r="O46">
            <v>9856.4950430656245</v>
          </cell>
          <cell r="P46">
            <v>0.69347549019607824</v>
          </cell>
          <cell r="Q46">
            <v>4.5577879150154882E-4</v>
          </cell>
          <cell r="R46">
            <v>9878.7824571470137</v>
          </cell>
          <cell r="S46">
            <v>0.65395098039215671</v>
          </cell>
          <cell r="T46">
            <v>4.2980176193410305E-4</v>
          </cell>
          <cell r="U46">
            <v>9882.2703154200517</v>
          </cell>
          <cell r="V46">
            <v>0.66473039215686258</v>
          </cell>
          <cell r="W46">
            <v>4.3688640636158825E-4</v>
          </cell>
          <cell r="X46">
            <v>9881.0937103999149</v>
          </cell>
          <cell r="Y46">
            <v>0.87814999999999999</v>
          </cell>
          <cell r="Z46">
            <v>5.7715398945666814E-4</v>
          </cell>
          <cell r="AA46">
            <v>9860.8874397063064</v>
          </cell>
          <cell r="AB46">
            <v>0.892625</v>
          </cell>
          <cell r="AC46">
            <v>5.8666751675540444E-4</v>
          </cell>
          <cell r="AD46">
            <v>9859.221793092016</v>
          </cell>
          <cell r="AE46">
            <v>0.84175000000000011</v>
          </cell>
          <cell r="AF46">
            <v>5.5323050802841256E-4</v>
          </cell>
          <cell r="AG46">
            <v>9863.9360339079394</v>
          </cell>
          <cell r="AH46">
            <v>0.63106269607843124</v>
          </cell>
          <cell r="AI46">
            <v>4.1475870026640946E-4</v>
          </cell>
          <cell r="AJ46">
            <v>9884.1003824274903</v>
          </cell>
          <cell r="AK46">
            <v>0.64146482843137242</v>
          </cell>
          <cell r="AL46">
            <v>4.2159538213893267E-4</v>
          </cell>
          <cell r="AM46">
            <v>9882.9647565315609</v>
          </cell>
          <cell r="AN46">
            <v>0.60490465686274497</v>
          </cell>
          <cell r="AO46">
            <v>3.9756662978904532E-4</v>
          </cell>
          <cell r="AP46">
            <v>9886.1922811381137</v>
          </cell>
          <cell r="AQ46">
            <v>0.81228875</v>
          </cell>
          <cell r="AR46">
            <v>5.3386744024741799E-4</v>
          </cell>
          <cell r="AS46">
            <v>9866.4041446042811</v>
          </cell>
          <cell r="AT46">
            <v>0.58373299387254896</v>
          </cell>
          <cell r="AU46">
            <v>3.836517977464288E-4</v>
          </cell>
          <cell r="AV46">
            <v>9887.8857190974722</v>
          </cell>
        </row>
        <row r="47">
          <cell r="B47">
            <v>39</v>
          </cell>
          <cell r="C47">
            <v>7.1509910620762274E-4</v>
          </cell>
          <cell r="D47">
            <v>0.72205882352941153</v>
          </cell>
          <cell r="E47">
            <v>5.163436193352098E-4</v>
          </cell>
          <cell r="F47">
            <v>9872.0956420775292</v>
          </cell>
          <cell r="G47">
            <v>0.96499999999999997</v>
          </cell>
          <cell r="H47">
            <v>6.9007063749035595E-4</v>
          </cell>
          <cell r="I47">
            <v>9846.8778741387196</v>
          </cell>
          <cell r="J47">
            <v>0.91</v>
          </cell>
          <cell r="K47">
            <v>6.5074018664893667E-4</v>
          </cell>
          <cell r="L47">
            <v>9852.3245791568352</v>
          </cell>
          <cell r="M47">
            <v>0.92500000000000004</v>
          </cell>
          <cell r="N47">
            <v>6.6146667324205107E-4</v>
          </cell>
          <cell r="O47">
            <v>9850.5028301424863</v>
          </cell>
          <cell r="P47">
            <v>0.69678676470588208</v>
          </cell>
          <cell r="Q47">
            <v>4.9827159265847742E-4</v>
          </cell>
          <cell r="R47">
            <v>9874.2799176171884</v>
          </cell>
          <cell r="S47">
            <v>0.65707352941176456</v>
          </cell>
          <cell r="T47">
            <v>4.6987269359504097E-4</v>
          </cell>
          <cell r="U47">
            <v>9878.0228982265762</v>
          </cell>
          <cell r="V47">
            <v>0.66790441176470572</v>
          </cell>
          <cell r="W47">
            <v>4.7761784788506907E-4</v>
          </cell>
          <cell r="X47">
            <v>9876.7767948778564</v>
          </cell>
          <cell r="Y47">
            <v>0.87814999999999999</v>
          </cell>
          <cell r="Z47">
            <v>6.279642801162239E-4</v>
          </cell>
          <cell r="AA47">
            <v>9855.1961891808969</v>
          </cell>
          <cell r="AB47">
            <v>0.892625</v>
          </cell>
          <cell r="AC47">
            <v>6.3831533967857929E-4</v>
          </cell>
          <cell r="AD47">
            <v>9853.4377079255228</v>
          </cell>
          <cell r="AE47">
            <v>0.84175000000000011</v>
          </cell>
          <cell r="AF47">
            <v>6.0193467265026647E-4</v>
          </cell>
          <cell r="AG47">
            <v>9858.479003564742</v>
          </cell>
          <cell r="AH47">
            <v>0.63407595588235266</v>
          </cell>
          <cell r="AI47">
            <v>4.5342714931921439E-4</v>
          </cell>
          <cell r="AJ47">
            <v>9880.0008657995713</v>
          </cell>
          <cell r="AK47">
            <v>0.64452775735294099</v>
          </cell>
          <cell r="AL47">
            <v>4.6090122320909167E-4</v>
          </cell>
          <cell r="AM47">
            <v>9878.7981442283653</v>
          </cell>
          <cell r="AN47">
            <v>0.60779301470588221</v>
          </cell>
          <cell r="AO47">
            <v>4.3463224157541289E-4</v>
          </cell>
          <cell r="AP47">
            <v>9882.2618609914553</v>
          </cell>
          <cell r="AQ47">
            <v>0.81228875</v>
          </cell>
          <cell r="AR47">
            <v>5.8086695910750715E-4</v>
          </cell>
          <cell r="AS47">
            <v>9861.1367926791554</v>
          </cell>
          <cell r="AT47">
            <v>0.58652025919117623</v>
          </cell>
          <cell r="AU47">
            <v>4.1942011312027334E-4</v>
          </cell>
          <cell r="AV47">
            <v>9884.0922139654285</v>
          </cell>
        </row>
        <row r="48">
          <cell r="B48">
            <v>40</v>
          </cell>
          <cell r="C48">
            <v>7.7546413422710449E-4</v>
          </cell>
          <cell r="D48">
            <v>0.72549019607843113</v>
          </cell>
          <cell r="E48">
            <v>5.6259162679221284E-4</v>
          </cell>
          <cell r="F48">
            <v>9866.9982484832763</v>
          </cell>
          <cell r="G48">
            <v>0.96499999999999997</v>
          </cell>
          <cell r="H48">
            <v>7.4832288952915579E-4</v>
          </cell>
          <cell r="I48">
            <v>9840.0828328468233</v>
          </cell>
          <cell r="J48">
            <v>0.92</v>
          </cell>
          <cell r="K48">
            <v>7.1342700348893612E-4</v>
          </cell>
          <cell r="L48">
            <v>9845.9132756212693</v>
          </cell>
          <cell r="M48">
            <v>0.92500000000000004</v>
          </cell>
          <cell r="N48">
            <v>7.1730432416007171E-4</v>
          </cell>
          <cell r="O48">
            <v>9843.9870508056702</v>
          </cell>
          <cell r="P48">
            <v>0.70009803921568603</v>
          </cell>
          <cell r="Q48">
            <v>5.4290091985448547E-4</v>
          </cell>
          <cell r="R48">
            <v>9869.3598444362815</v>
          </cell>
          <cell r="S48">
            <v>0.66745098039215667</v>
          </cell>
          <cell r="T48">
            <v>5.1758429664883589E-4</v>
          </cell>
          <cell r="U48">
            <v>9873.3814849999926</v>
          </cell>
          <cell r="V48">
            <v>0.67107843137254886</v>
          </cell>
          <cell r="W48">
            <v>5.2039725478279699E-4</v>
          </cell>
          <cell r="X48">
            <v>9872.0594700010461</v>
          </cell>
          <cell r="Y48">
            <v>0.88780000000000003</v>
          </cell>
          <cell r="Z48">
            <v>6.8845705836682338E-4</v>
          </cell>
          <cell r="AA48">
            <v>9849.0074780005543</v>
          </cell>
          <cell r="AB48">
            <v>0.892625</v>
          </cell>
          <cell r="AC48">
            <v>6.9219867281446917E-4</v>
          </cell>
          <cell r="AD48">
            <v>9847.1481074879866</v>
          </cell>
          <cell r="AE48">
            <v>0.85100000000000009</v>
          </cell>
          <cell r="AF48">
            <v>6.5991997822726603E-4</v>
          </cell>
          <cell r="AG48">
            <v>9852.5448432329013</v>
          </cell>
          <cell r="AH48">
            <v>0.64409019607843121</v>
          </cell>
          <cell r="AI48">
            <v>4.994688462661266E-4</v>
          </cell>
          <cell r="AJ48">
            <v>9875.5210051717204</v>
          </cell>
          <cell r="AK48">
            <v>0.64759068627450966</v>
          </cell>
          <cell r="AL48">
            <v>5.0218335086539903E-4</v>
          </cell>
          <cell r="AM48">
            <v>9874.2449940798542</v>
          </cell>
          <cell r="AN48">
            <v>0.61739215686274496</v>
          </cell>
          <cell r="AO48">
            <v>4.787654744001732E-4</v>
          </cell>
          <cell r="AP48">
            <v>9877.9667113669784</v>
          </cell>
          <cell r="AQ48">
            <v>0.82121500000000003</v>
          </cell>
          <cell r="AR48">
            <v>6.3682277898931164E-4</v>
          </cell>
          <cell r="AS48">
            <v>9855.4087841370492</v>
          </cell>
          <cell r="AT48">
            <v>0.59578343137254886</v>
          </cell>
          <cell r="AU48">
            <v>4.6200868279616713E-4</v>
          </cell>
          <cell r="AV48">
            <v>9879.9466268909564</v>
          </cell>
        </row>
        <row r="49">
          <cell r="B49">
            <v>41</v>
          </cell>
          <cell r="C49">
            <v>8.4582238256873557E-4</v>
          </cell>
          <cell r="D49">
            <v>0.72892156862745072</v>
          </cell>
          <cell r="E49">
            <v>6.1653817788221051E-4</v>
          </cell>
          <cell r="F49">
            <v>9861.4471578871071</v>
          </cell>
          <cell r="G49">
            <v>0.96499999999999997</v>
          </cell>
          <cell r="H49">
            <v>8.1621859917882977E-4</v>
          </cell>
          <cell r="I49">
            <v>9832.7192736281413</v>
          </cell>
          <cell r="J49">
            <v>0.92</v>
          </cell>
          <cell r="K49">
            <v>7.7815659196323679E-4</v>
          </cell>
          <cell r="L49">
            <v>9838.8889352164297</v>
          </cell>
          <cell r="M49">
            <v>0.92500000000000004</v>
          </cell>
          <cell r="N49">
            <v>7.8238570387608038E-4</v>
          </cell>
          <cell r="O49">
            <v>9836.9259163271508</v>
          </cell>
          <cell r="P49">
            <v>0.70340931372548987</v>
          </cell>
          <cell r="Q49">
            <v>5.9495934165633305E-4</v>
          </cell>
          <cell r="R49">
            <v>9864.0017598983613</v>
          </cell>
          <cell r="S49">
            <v>0.67060784313725474</v>
          </cell>
          <cell r="T49">
            <v>5.6721512365163367E-4</v>
          </cell>
          <cell r="U49">
            <v>9868.2711777885324</v>
          </cell>
          <cell r="V49">
            <v>0.67425245098039199</v>
          </cell>
          <cell r="W49">
            <v>5.7029781454104474E-4</v>
          </cell>
          <cell r="X49">
            <v>9866.9220773538054</v>
          </cell>
          <cell r="Y49">
            <v>0.88780000000000003</v>
          </cell>
          <cell r="Z49">
            <v>7.5092111124452346E-4</v>
          </cell>
          <cell r="AA49">
            <v>9842.2268592844175</v>
          </cell>
          <cell r="AB49">
            <v>0.892625</v>
          </cell>
          <cell r="AC49">
            <v>7.5500220424041761E-4</v>
          </cell>
          <cell r="AD49">
            <v>9840.3319246369756</v>
          </cell>
          <cell r="AE49">
            <v>0.85100000000000009</v>
          </cell>
          <cell r="AF49">
            <v>7.1979484756599401E-4</v>
          </cell>
          <cell r="AG49">
            <v>9846.0429520544731</v>
          </cell>
          <cell r="AH49">
            <v>0.64713656862745073</v>
          </cell>
          <cell r="AI49">
            <v>5.4736259432382639E-4</v>
          </cell>
          <cell r="AJ49">
            <v>9870.5884900889905</v>
          </cell>
          <cell r="AK49">
            <v>0.65065361519607812</v>
          </cell>
          <cell r="AL49">
            <v>5.5033739103210809E-4</v>
          </cell>
          <cell r="AM49">
            <v>9869.2863126414613</v>
          </cell>
          <cell r="AN49">
            <v>0.62031225490196062</v>
          </cell>
          <cell r="AO49">
            <v>5.2467398937776116E-4</v>
          </cell>
          <cell r="AP49">
            <v>9873.2374819483011</v>
          </cell>
          <cell r="AQ49">
            <v>0.82121500000000003</v>
          </cell>
          <cell r="AR49">
            <v>6.9460202790118419E-4</v>
          </cell>
          <cell r="AS49">
            <v>9849.1326353270597</v>
          </cell>
          <cell r="AT49">
            <v>0.59860132598039195</v>
          </cell>
          <cell r="AU49">
            <v>5.0631039974953951E-4</v>
          </cell>
          <cell r="AV49">
            <v>9875.3820057637695</v>
          </cell>
        </row>
        <row r="50">
          <cell r="B50">
            <v>42</v>
          </cell>
          <cell r="C50">
            <v>9.1567253470466311E-4</v>
          </cell>
          <cell r="D50">
            <v>0.73235294117647032</v>
          </cell>
          <cell r="E50">
            <v>6.7059547394547365E-4</v>
          </cell>
          <cell r="F50">
            <v>9855.367199225102</v>
          </cell>
          <cell r="G50">
            <v>0.96499999999999997</v>
          </cell>
          <cell r="H50">
            <v>8.8362399598999983E-4</v>
          </cell>
          <cell r="I50">
            <v>9824.6936252765026</v>
          </cell>
          <cell r="J50">
            <v>0.92</v>
          </cell>
          <cell r="K50">
            <v>8.4241873192829005E-4</v>
          </cell>
          <cell r="L50">
            <v>9831.2327389338971</v>
          </cell>
          <cell r="M50">
            <v>0.92500000000000004</v>
          </cell>
          <cell r="N50">
            <v>8.4699709460181341E-4</v>
          </cell>
          <cell r="O50">
            <v>9829.2296461201277</v>
          </cell>
          <cell r="P50">
            <v>0.70672058823529382</v>
          </cell>
          <cell r="Q50">
            <v>6.4712463235738196E-4</v>
          </cell>
          <cell r="R50">
            <v>9858.1330799051957</v>
          </cell>
          <cell r="S50">
            <v>0.67376470588235271</v>
          </cell>
          <cell r="T50">
            <v>6.1694783602983571E-4</v>
          </cell>
          <cell r="U50">
            <v>9862.6737451321951</v>
          </cell>
          <cell r="V50">
            <v>0.67742647058823513</v>
          </cell>
          <cell r="W50">
            <v>6.2030081339956315E-4</v>
          </cell>
          <cell r="X50">
            <v>9861.2949932568426</v>
          </cell>
          <cell r="Y50">
            <v>0.88780000000000003</v>
          </cell>
          <cell r="Z50">
            <v>8.1293407631079998E-4</v>
          </cell>
          <cell r="AA50">
            <v>9834.8361233541236</v>
          </cell>
          <cell r="AB50">
            <v>0.892625</v>
          </cell>
          <cell r="AC50">
            <v>8.1735219629074996E-4</v>
          </cell>
          <cell r="AD50">
            <v>9832.9024523434182</v>
          </cell>
          <cell r="AE50">
            <v>0.85100000000000009</v>
          </cell>
          <cell r="AF50">
            <v>7.7923732703366838E-4</v>
          </cell>
          <cell r="AG50">
            <v>9838.95582106867</v>
          </cell>
          <cell r="AH50">
            <v>0.65018294117647035</v>
          </cell>
          <cell r="AI50">
            <v>5.9535466176879144E-4</v>
          </cell>
          <cell r="AJ50">
            <v>9865.1856991655513</v>
          </cell>
          <cell r="AK50">
            <v>0.65371654411764679</v>
          </cell>
          <cell r="AL50">
            <v>5.9859028493057834E-4</v>
          </cell>
          <cell r="AM50">
            <v>9863.854875360812</v>
          </cell>
          <cell r="AN50">
            <v>0.62323235294117629</v>
          </cell>
          <cell r="AO50">
            <v>5.7067674832759813E-4</v>
          </cell>
          <cell r="AP50">
            <v>9868.0572510505735</v>
          </cell>
          <cell r="AQ50">
            <v>0.82121500000000003</v>
          </cell>
          <cell r="AR50">
            <v>7.5196402058748998E-4</v>
          </cell>
          <cell r="AS50">
            <v>9842.2914078254944</v>
          </cell>
          <cell r="AT50">
            <v>0.60141922058823516</v>
          </cell>
          <cell r="AU50">
            <v>5.5070306213613222E-4</v>
          </cell>
          <cell r="AV50">
            <v>9870.3819971527519</v>
          </cell>
        </row>
        <row r="51">
          <cell r="B51">
            <v>43</v>
          </cell>
          <cell r="C51">
            <v>9.9533332033269022E-4</v>
          </cell>
          <cell r="D51">
            <v>0.73578431372548991</v>
          </cell>
          <cell r="E51">
            <v>7.3235064402910163E-4</v>
          </cell>
          <cell r="F51">
            <v>9848.7582345872306</v>
          </cell>
          <cell r="G51">
            <v>0.96499999999999997</v>
          </cell>
          <cell r="H51">
            <v>9.6049665412104598E-4</v>
          </cell>
          <cell r="I51">
            <v>9816.0122902359581</v>
          </cell>
          <cell r="J51">
            <v>0.92</v>
          </cell>
          <cell r="K51">
            <v>9.1570665470607502E-4</v>
          </cell>
          <cell r="L51">
            <v>9822.9507243166736</v>
          </cell>
          <cell r="M51">
            <v>0.92500000000000004</v>
          </cell>
          <cell r="N51">
            <v>9.2068332130773849E-4</v>
          </cell>
          <cell r="O51">
            <v>9820.9043171676894</v>
          </cell>
          <cell r="P51">
            <v>0.71003186274509777</v>
          </cell>
          <cell r="Q51">
            <v>7.0671837148808308E-4</v>
          </cell>
          <cell r="R51">
            <v>9851.7536391601316</v>
          </cell>
          <cell r="S51">
            <v>0.67692156862745079</v>
          </cell>
          <cell r="T51">
            <v>6.7376259250677363E-4</v>
          </cell>
          <cell r="U51">
            <v>9856.5889899076683</v>
          </cell>
          <cell r="V51">
            <v>0.68060049019607816</v>
          </cell>
          <cell r="W51">
            <v>6.7742434572691903E-4</v>
          </cell>
          <cell r="X51">
            <v>9855.1780239513519</v>
          </cell>
          <cell r="Y51">
            <v>0.88780000000000003</v>
          </cell>
          <cell r="Z51">
            <v>8.8365692179136245E-4</v>
          </cell>
          <cell r="AA51">
            <v>9826.8410499345173</v>
          </cell>
          <cell r="AB51">
            <v>0.892625</v>
          </cell>
          <cell r="AC51">
            <v>8.8845940506196756E-4</v>
          </cell>
          <cell r="AD51">
            <v>9824.8655079280834</v>
          </cell>
          <cell r="AE51">
            <v>0.85100000000000009</v>
          </cell>
          <cell r="AF51">
            <v>8.4702865560311942E-4</v>
          </cell>
          <cell r="AG51">
            <v>9831.2889394338581</v>
          </cell>
          <cell r="AH51">
            <v>0.65322931372548998</v>
          </cell>
          <cell r="AI51">
            <v>6.5018090176903649E-4</v>
          </cell>
          <cell r="AJ51">
            <v>9859.3124148703391</v>
          </cell>
          <cell r="AK51">
            <v>0.65677947303921547</v>
          </cell>
          <cell r="AL51">
            <v>6.5371449362647694E-4</v>
          </cell>
          <cell r="AM51">
            <v>9857.9504676604556</v>
          </cell>
          <cell r="AN51">
            <v>0.62615245098039196</v>
          </cell>
          <cell r="AO51">
            <v>6.2323039806876557E-4</v>
          </cell>
          <cell r="AP51">
            <v>9862.4257802262346</v>
          </cell>
          <cell r="AQ51">
            <v>0.82121500000000003</v>
          </cell>
          <cell r="AR51">
            <v>8.1738265265701021E-4</v>
          </cell>
          <cell r="AS51">
            <v>9834.8903588066714</v>
          </cell>
          <cell r="AT51">
            <v>0.60423711519607826</v>
          </cell>
          <cell r="AU51">
            <v>6.014173341363588E-4</v>
          </cell>
          <cell r="AV51">
            <v>9864.9463475624671</v>
          </cell>
        </row>
        <row r="52">
          <cell r="B52">
            <v>44</v>
          </cell>
          <cell r="C52">
            <v>1.0810980380462226E-3</v>
          </cell>
          <cell r="D52">
            <v>0.73921568627450951</v>
          </cell>
          <cell r="E52">
            <v>7.9916462812436426E-4</v>
          </cell>
          <cell r="F52">
            <v>9841.5454901512439</v>
          </cell>
          <cell r="G52">
            <v>0.96499999999999997</v>
          </cell>
          <cell r="H52">
            <v>1.0432596067146047E-3</v>
          </cell>
          <cell r="I52">
            <v>9806.5840432743753</v>
          </cell>
          <cell r="J52">
            <v>0.92</v>
          </cell>
          <cell r="K52">
            <v>9.9461019500252492E-4</v>
          </cell>
          <cell r="L52">
            <v>9813.9557829695677</v>
          </cell>
          <cell r="M52">
            <v>0.92500000000000004</v>
          </cell>
          <cell r="N52">
            <v>1.000015685192756E-3</v>
          </cell>
          <cell r="O52">
            <v>9811.862374362714</v>
          </cell>
          <cell r="P52">
            <v>0.71334313725490162</v>
          </cell>
          <cell r="Q52">
            <v>7.7119386614001137E-4</v>
          </cell>
          <cell r="R52">
            <v>9844.7912238719637</v>
          </cell>
          <cell r="S52">
            <v>0.68007843137254875</v>
          </cell>
          <cell r="T52">
            <v>7.3523145787441507E-4</v>
          </cell>
          <cell r="U52">
            <v>9849.9479889565555</v>
          </cell>
          <cell r="V52">
            <v>0.68377450980392129</v>
          </cell>
          <cell r="W52">
            <v>7.3922728101503694E-4</v>
          </cell>
          <cell r="X52">
            <v>9848.5018864264548</v>
          </cell>
          <cell r="Y52">
            <v>0.88780000000000003</v>
          </cell>
          <cell r="Z52">
            <v>9.5979883817743641E-4</v>
          </cell>
          <cell r="AA52">
            <v>9818.1574938213998</v>
          </cell>
          <cell r="AB52">
            <v>0.892625</v>
          </cell>
          <cell r="AC52">
            <v>9.6501513621100943E-4</v>
          </cell>
          <cell r="AD52">
            <v>9816.1365137640951</v>
          </cell>
          <cell r="AE52">
            <v>0.85100000000000009</v>
          </cell>
          <cell r="AF52">
            <v>9.2001443037733547E-4</v>
          </cell>
          <cell r="AG52">
            <v>9822.9615559806425</v>
          </cell>
          <cell r="AH52">
            <v>0.6562756862745095</v>
          </cell>
          <cell r="AI52">
            <v>7.0949835684881051E-4</v>
          </cell>
          <cell r="AJ52">
            <v>9852.9020782336156</v>
          </cell>
          <cell r="AK52">
            <v>0.65984240196078403</v>
          </cell>
          <cell r="AL52">
            <v>7.1335432617951062E-4</v>
          </cell>
          <cell r="AM52">
            <v>9851.5061825622943</v>
          </cell>
          <cell r="AN52">
            <v>0.62907254901960763</v>
          </cell>
          <cell r="AO52">
            <v>6.8008909853383402E-4</v>
          </cell>
          <cell r="AP52">
            <v>9856.2792166812997</v>
          </cell>
          <cell r="AQ52">
            <v>0.82121500000000003</v>
          </cell>
          <cell r="AR52">
            <v>8.878139253141287E-4</v>
          </cell>
          <cell r="AS52">
            <v>9826.851490036599</v>
          </cell>
          <cell r="AT52">
            <v>0.60705500980392135</v>
          </cell>
          <cell r="AU52">
            <v>6.5628598008514981E-4</v>
          </cell>
          <cell r="AV52">
            <v>9859.0133978287176</v>
          </cell>
        </row>
        <row r="53">
          <cell r="B53">
            <v>45</v>
          </cell>
          <cell r="C53">
            <v>1.1746056015966427E-3</v>
          </cell>
          <cell r="D53">
            <v>0.7426470588235291</v>
          </cell>
          <cell r="E53">
            <v>8.7231739530338871E-4</v>
          </cell>
          <cell r="F53">
            <v>9833.6804751094387</v>
          </cell>
          <cell r="G53">
            <v>0.96499999999999997</v>
          </cell>
          <cell r="H53">
            <v>1.1334944055407601E-3</v>
          </cell>
          <cell r="I53">
            <v>9796.3532302621752</v>
          </cell>
          <cell r="J53">
            <v>0.92</v>
          </cell>
          <cell r="K53">
            <v>1.0806371534689114E-3</v>
          </cell>
          <cell r="L53">
            <v>9804.1947224945216</v>
          </cell>
          <cell r="M53">
            <v>0.92500000000000004</v>
          </cell>
          <cell r="N53">
            <v>1.0865101814768947E-3</v>
          </cell>
          <cell r="O53">
            <v>9802.0503580873992</v>
          </cell>
          <cell r="P53">
            <v>0.71665441176470557</v>
          </cell>
          <cell r="Q53">
            <v>8.4178628646777015E-4</v>
          </cell>
          <cell r="R53">
            <v>9837.1989812666852</v>
          </cell>
          <cell r="S53">
            <v>0.68323529411764683</v>
          </cell>
          <cell r="T53">
            <v>8.0253200367911767E-4</v>
          </cell>
          <cell r="U53">
            <v>9842.7059973366468</v>
          </cell>
          <cell r="V53">
            <v>0.68694852941176443</v>
          </cell>
          <cell r="W53">
            <v>8.0689359065563458E-4</v>
          </cell>
          <cell r="X53">
            <v>9841.2216051548803</v>
          </cell>
          <cell r="Y53">
            <v>0.88780000000000003</v>
          </cell>
          <cell r="Z53">
            <v>1.0428148530974995E-3</v>
          </cell>
          <cell r="AA53">
            <v>9808.7340376657867</v>
          </cell>
          <cell r="AB53">
            <v>0.892625</v>
          </cell>
          <cell r="AC53">
            <v>1.0484823251252031E-3</v>
          </cell>
          <cell r="AD53">
            <v>9806.6637934491991</v>
          </cell>
          <cell r="AE53">
            <v>0.85100000000000009</v>
          </cell>
          <cell r="AF53">
            <v>9.9958936695874307E-4</v>
          </cell>
          <cell r="AG53">
            <v>9813.9242896000978</v>
          </cell>
          <cell r="AH53">
            <v>0.65932205882352912</v>
          </cell>
          <cell r="AI53">
            <v>7.7444338355034848E-4</v>
          </cell>
          <cell r="AJ53">
            <v>9845.9114603989165</v>
          </cell>
          <cell r="AK53">
            <v>0.66290533088235271</v>
          </cell>
          <cell r="AL53">
            <v>7.7865231498268741E-4</v>
          </cell>
          <cell r="AM53">
            <v>9844.4785680075802</v>
          </cell>
          <cell r="AN53">
            <v>0.6319926470588233</v>
          </cell>
          <cell r="AO53">
            <v>7.423421034031838E-4</v>
          </cell>
          <cell r="AP53">
            <v>9849.576068633929</v>
          </cell>
          <cell r="AQ53">
            <v>0.82121500000000003</v>
          </cell>
          <cell r="AR53">
            <v>9.6460373911518699E-4</v>
          </cell>
          <cell r="AS53">
            <v>9818.1270744417507</v>
          </cell>
          <cell r="AT53">
            <v>0.60987290441176445</v>
          </cell>
          <cell r="AU53">
            <v>7.1636012978407236E-4</v>
          </cell>
          <cell r="AV53">
            <v>9852.5430655582513</v>
          </cell>
        </row>
        <row r="54">
          <cell r="B54">
            <v>46</v>
          </cell>
          <cell r="C54">
            <v>1.2742092299364797E-3</v>
          </cell>
          <cell r="D54">
            <v>0.7460784313725487</v>
          </cell>
          <cell r="E54">
            <v>9.5066002351143193E-4</v>
          </cell>
          <cell r="F54">
            <v>9825.1023845711461</v>
          </cell>
          <cell r="G54">
            <v>0.96499999999999997</v>
          </cell>
          <cell r="H54">
            <v>1.2296119068887028E-3</v>
          </cell>
          <cell r="I54">
            <v>9785.2491186809712</v>
          </cell>
          <cell r="J54">
            <v>0.92</v>
          </cell>
          <cell r="K54">
            <v>1.1722724915415614E-3</v>
          </cell>
          <cell r="L54">
            <v>9793.599945417549</v>
          </cell>
          <cell r="M54">
            <v>0.92500000000000004</v>
          </cell>
          <cell r="N54">
            <v>1.1786435376912438E-3</v>
          </cell>
          <cell r="O54">
            <v>9791.400330573988</v>
          </cell>
          <cell r="P54">
            <v>0.71996568627450952</v>
          </cell>
          <cell r="Q54">
            <v>9.1738692268853188E-4</v>
          </cell>
          <cell r="R54">
            <v>9828.9181620670006</v>
          </cell>
          <cell r="S54">
            <v>0.6863921568627448</v>
          </cell>
          <cell r="T54">
            <v>8.7460722163051744E-4</v>
          </cell>
          <cell r="U54">
            <v>9834.8069107709798</v>
          </cell>
          <cell r="V54">
            <v>0.69012254901960757</v>
          </cell>
          <cell r="W54">
            <v>8.7936052174807458E-4</v>
          </cell>
          <cell r="X54">
            <v>9833.2807865174582</v>
          </cell>
          <cell r="Y54">
            <v>0.88780000000000003</v>
          </cell>
          <cell r="Z54">
            <v>1.1312429543376067E-3</v>
          </cell>
          <cell r="AA54">
            <v>9798.5053441212258</v>
          </cell>
          <cell r="AB54">
            <v>0.892625</v>
          </cell>
          <cell r="AC54">
            <v>1.1373910138720502E-3</v>
          </cell>
          <cell r="AD54">
            <v>9796.3816797933214</v>
          </cell>
          <cell r="AE54">
            <v>0.85100000000000009</v>
          </cell>
          <cell r="AF54">
            <v>1.0843520546759443E-3</v>
          </cell>
          <cell r="AG54">
            <v>9804.1143952320745</v>
          </cell>
          <cell r="AH54">
            <v>0.66236843137254875</v>
          </cell>
          <cell r="AI54">
            <v>8.439959688734493E-4</v>
          </cell>
          <cell r="AJ54">
            <v>9838.2863594133869</v>
          </cell>
          <cell r="AK54">
            <v>0.66596825980392138</v>
          </cell>
          <cell r="AL54">
            <v>8.4858290348689214E-4</v>
          </cell>
          <cell r="AM54">
            <v>9836.8131419808033</v>
          </cell>
          <cell r="AN54">
            <v>0.63491274509803897</v>
          </cell>
          <cell r="AO54">
            <v>8.0901168000822865E-4</v>
          </cell>
          <cell r="AP54">
            <v>9842.2643136175102</v>
          </cell>
          <cell r="AQ54">
            <v>0.82121500000000003</v>
          </cell>
          <cell r="AR54">
            <v>1.0463997327622861E-3</v>
          </cell>
          <cell r="AS54">
            <v>9808.6564723546362</v>
          </cell>
          <cell r="AT54">
            <v>0.61269079901960766</v>
          </cell>
          <cell r="AU54">
            <v>7.8069627120794076E-4</v>
          </cell>
          <cell r="AV54">
            <v>9845.4850965291043</v>
          </cell>
        </row>
        <row r="55">
          <cell r="B55">
            <v>47</v>
          </cell>
          <cell r="C55">
            <v>1.3908582413996002E-3</v>
          </cell>
          <cell r="D55">
            <v>0.7495098039215683</v>
          </cell>
          <cell r="E55">
            <v>1.0424618877941116E-3</v>
          </cell>
          <cell r="F55">
            <v>9815.7620525072271</v>
          </cell>
          <cell r="G55">
            <v>0.96499999999999997</v>
          </cell>
          <cell r="H55">
            <v>1.3421782029506141E-3</v>
          </cell>
          <cell r="I55">
            <v>9773.2170598527682</v>
          </cell>
          <cell r="J55">
            <v>0.92</v>
          </cell>
          <cell r="K55">
            <v>1.2795895820876322E-3</v>
          </cell>
          <cell r="L55">
            <v>9782.1191776083724</v>
          </cell>
          <cell r="M55">
            <v>0.92500000000000004</v>
          </cell>
          <cell r="N55">
            <v>1.2865438732946302E-3</v>
          </cell>
          <cell r="O55">
            <v>9779.8597598494089</v>
          </cell>
          <cell r="P55">
            <v>0.72327696078431336</v>
          </cell>
          <cell r="Q55">
            <v>1.0059757217213178E-3</v>
          </cell>
          <cell r="R55">
            <v>9819.9012410809446</v>
          </cell>
          <cell r="S55">
            <v>0.68954901960784287</v>
          </cell>
          <cell r="T55">
            <v>9.5906493677058279E-4</v>
          </cell>
          <cell r="U55">
            <v>9826.2053176234785</v>
          </cell>
          <cell r="V55">
            <v>0.6932965686274507</v>
          </cell>
          <cell r="W55">
            <v>9.6427724620955333E-4</v>
          </cell>
          <cell r="X55">
            <v>9824.6337875945301</v>
          </cell>
          <cell r="Y55">
            <v>0.88780000000000003</v>
          </cell>
          <cell r="Z55">
            <v>1.2348039467145651E-3</v>
          </cell>
          <cell r="AA55">
            <v>9787.420853987649</v>
          </cell>
          <cell r="AB55">
            <v>0.892625</v>
          </cell>
          <cell r="AC55">
            <v>1.2415148377293182E-3</v>
          </cell>
          <cell r="AD55">
            <v>9785.2393633022639</v>
          </cell>
          <cell r="AE55">
            <v>0.85100000000000009</v>
          </cell>
          <cell r="AF55">
            <v>1.1836203634310598E-3</v>
          </cell>
          <cell r="AG55">
            <v>9793.483283643327</v>
          </cell>
          <cell r="AH55">
            <v>0.66541480392156838</v>
          </cell>
          <cell r="AI55">
            <v>9.254976639836124E-4</v>
          </cell>
          <cell r="AJ55">
            <v>9829.9828853854196</v>
          </cell>
          <cell r="AK55">
            <v>0.66903118872548994</v>
          </cell>
          <cell r="AL55">
            <v>9.3052754259221899E-4</v>
          </cell>
          <cell r="AM55">
            <v>9828.4657905237236</v>
          </cell>
          <cell r="AN55">
            <v>0.63783284313725463</v>
          </cell>
          <cell r="AO55">
            <v>8.8713506651278903E-4</v>
          </cell>
          <cell r="AP55">
            <v>9834.3018068300662</v>
          </cell>
          <cell r="AQ55">
            <v>0.82121500000000003</v>
          </cell>
          <cell r="AR55">
            <v>1.1421936507109726E-3</v>
          </cell>
          <cell r="AS55">
            <v>9798.3926968432061</v>
          </cell>
          <cell r="AT55">
            <v>0.61550869362745075</v>
          </cell>
          <cell r="AU55">
            <v>8.5608533918484148E-4</v>
          </cell>
          <cell r="AV55">
            <v>9837.7987630260104</v>
          </cell>
        </row>
        <row r="56">
          <cell r="B56">
            <v>48</v>
          </cell>
          <cell r="C56">
            <v>1.5249300446612568E-3</v>
          </cell>
          <cell r="D56">
            <v>0.75294117647058789</v>
          </cell>
          <cell r="E56">
            <v>1.1481826218625929E-3</v>
          </cell>
          <cell r="F56">
            <v>9805.5294946678332</v>
          </cell>
          <cell r="G56">
            <v>0.96499999999999997</v>
          </cell>
          <cell r="H56">
            <v>1.4715574930981128E-3</v>
          </cell>
          <cell r="I56">
            <v>9760.0996609423291</v>
          </cell>
          <cell r="J56">
            <v>0.92</v>
          </cell>
          <cell r="K56">
            <v>1.4029356410883563E-3</v>
          </cell>
          <cell r="L56">
            <v>9769.6020798179652</v>
          </cell>
          <cell r="M56">
            <v>0.92500000000000004</v>
          </cell>
          <cell r="N56">
            <v>1.4105602913116627E-3</v>
          </cell>
          <cell r="O56">
            <v>9767.2775411936946</v>
          </cell>
          <cell r="P56">
            <v>0.72658823529411731</v>
          </cell>
          <cell r="Q56">
            <v>1.1079962300974021E-3</v>
          </cell>
          <cell r="R56">
            <v>9810.0226588427158</v>
          </cell>
          <cell r="S56">
            <v>0.69270588235294084</v>
          </cell>
          <cell r="T56">
            <v>1.0563280121135853E-3</v>
          </cell>
          <cell r="U56">
            <v>9816.7813486418381</v>
          </cell>
          <cell r="V56">
            <v>0.69647058823529384</v>
          </cell>
          <cell r="W56">
            <v>1.0620689252228985E-3</v>
          </cell>
          <cell r="X56">
            <v>9815.1601167808112</v>
          </cell>
          <cell r="Y56">
            <v>0.88780000000000003</v>
          </cell>
          <cell r="Z56">
            <v>1.3538328936502637E-3</v>
          </cell>
          <cell r="AA56">
            <v>9775.3353080889883</v>
          </cell>
          <cell r="AB56">
            <v>0.892625</v>
          </cell>
          <cell r="AC56">
            <v>1.3611906811157543E-3</v>
          </cell>
          <cell r="AD56">
            <v>9773.0908434419907</v>
          </cell>
          <cell r="AE56">
            <v>0.85100000000000009</v>
          </cell>
          <cell r="AF56">
            <v>1.2977154680067296E-3</v>
          </cell>
          <cell r="AG56">
            <v>9781.8915173998848</v>
          </cell>
          <cell r="AH56">
            <v>0.668461176470588</v>
          </cell>
          <cell r="AI56">
            <v>1.01935653168961E-3</v>
          </cell>
          <cell r="AJ56">
            <v>9820.8852591879968</v>
          </cell>
          <cell r="AK56">
            <v>0.67209411764705851</v>
          </cell>
          <cell r="AL56">
            <v>1.024896512840097E-3</v>
          </cell>
          <cell r="AM56">
            <v>9819.3201324042147</v>
          </cell>
          <cell r="AN56">
            <v>0.6407529411764703</v>
          </cell>
          <cell r="AO56">
            <v>9.7710341120506652E-4</v>
          </cell>
          <cell r="AP56">
            <v>9825.5774528425572</v>
          </cell>
          <cell r="AQ56">
            <v>0.82121500000000003</v>
          </cell>
          <cell r="AR56">
            <v>1.252295426626494E-3</v>
          </cell>
          <cell r="AS56">
            <v>9787.2010349176981</v>
          </cell>
          <cell r="AT56">
            <v>0.61832658823529396</v>
          </cell>
          <cell r="AU56">
            <v>9.4290479181288929E-4</v>
          </cell>
          <cell r="AV56">
            <v>9829.3767677351334</v>
          </cell>
        </row>
        <row r="57">
          <cell r="B57">
            <v>49</v>
          </cell>
          <cell r="C57">
            <v>1.6670149105258495E-3</v>
          </cell>
          <cell r="D57">
            <v>0.75637254901960749</v>
          </cell>
          <cell r="E57">
            <v>1.2608843171281296E-3</v>
          </cell>
          <cell r="F57">
            <v>9794.2709561038955</v>
          </cell>
          <cell r="G57">
            <v>0.96499999999999997</v>
          </cell>
          <cell r="H57">
            <v>1.6086693886574446E-3</v>
          </cell>
          <cell r="I57">
            <v>9745.7371131528853</v>
          </cell>
          <cell r="J57">
            <v>0.92</v>
          </cell>
          <cell r="K57">
            <v>1.5336537176837816E-3</v>
          </cell>
          <cell r="L57">
            <v>9755.8959568609371</v>
          </cell>
          <cell r="M57">
            <v>0.92500000000000004</v>
          </cell>
          <cell r="N57">
            <v>1.5419887922364108E-3</v>
          </cell>
          <cell r="O57">
            <v>9753.5002073398664</v>
          </cell>
          <cell r="P57">
            <v>0.72989950980392115</v>
          </cell>
          <cell r="Q57">
            <v>1.216753366028645E-3</v>
          </cell>
          <cell r="R57">
            <v>9799.1531907195476</v>
          </cell>
          <cell r="S57">
            <v>0.69586274509803892</v>
          </cell>
          <cell r="T57">
            <v>1.1600135717578794E-3</v>
          </cell>
          <cell r="U57">
            <v>9806.4116075144739</v>
          </cell>
          <cell r="V57">
            <v>0.69964460784313698</v>
          </cell>
          <cell r="W57">
            <v>1.1663179933435201E-3</v>
          </cell>
          <cell r="X57">
            <v>9804.7357402246907</v>
          </cell>
          <cell r="Y57">
            <v>0.88780000000000003</v>
          </cell>
          <cell r="Z57">
            <v>1.4799758375648492E-3</v>
          </cell>
          <cell r="AA57">
            <v>9762.101137602438</v>
          </cell>
          <cell r="AB57">
            <v>0.892625</v>
          </cell>
          <cell r="AC57">
            <v>1.4880191845081363E-3</v>
          </cell>
          <cell r="AD57">
            <v>9759.7878032602002</v>
          </cell>
          <cell r="AE57">
            <v>0.85100000000000009</v>
          </cell>
          <cell r="AF57">
            <v>1.418629688857498E-3</v>
          </cell>
          <cell r="AG57">
            <v>9769.1974054713919</v>
          </cell>
          <cell r="AH57">
            <v>0.67150754901960752</v>
          </cell>
          <cell r="AI57">
            <v>1.1194130967463534E-3</v>
          </cell>
          <cell r="AJ57">
            <v>9810.8742756520696</v>
          </cell>
          <cell r="AK57">
            <v>0.67515704656862707</v>
          </cell>
          <cell r="AL57">
            <v>1.1254968635764967E-3</v>
          </cell>
          <cell r="AM57">
            <v>9809.2563454420524</v>
          </cell>
          <cell r="AN57">
            <v>0.64367303921568608</v>
          </cell>
          <cell r="AO57">
            <v>1.0730125538760385E-3</v>
          </cell>
          <cell r="AP57">
            <v>9815.9768475963247</v>
          </cell>
          <cell r="AQ57">
            <v>0.82121500000000003</v>
          </cell>
          <cell r="AR57">
            <v>1.3689776497474856E-3</v>
          </cell>
          <cell r="AS57">
            <v>9774.9445678221964</v>
          </cell>
          <cell r="AT57">
            <v>0.62114448284313695</v>
          </cell>
          <cell r="AU57">
            <v>1.0354571144903771E-3</v>
          </cell>
          <cell r="AV57">
            <v>9820.1086012803007</v>
          </cell>
        </row>
        <row r="58">
          <cell r="B58">
            <v>50</v>
          </cell>
          <cell r="C58">
            <v>1.8227086748731796E-3</v>
          </cell>
          <cell r="D58">
            <v>0.75980392156862708</v>
          </cell>
          <cell r="E58">
            <v>1.3849011990457977E-3</v>
          </cell>
          <cell r="F58">
            <v>9781.9215134576407</v>
          </cell>
          <cell r="G58">
            <v>0.96499999999999997</v>
          </cell>
          <cell r="H58">
            <v>1.7589138712526182E-3</v>
          </cell>
          <cell r="I58">
            <v>9730.0594441890535</v>
          </cell>
          <cell r="J58">
            <v>0.93</v>
          </cell>
          <cell r="K58">
            <v>1.6951190676320572E-3</v>
          </cell>
          <cell r="L58">
            <v>9740.9337907573608</v>
          </cell>
          <cell r="M58">
            <v>0.92500000000000004</v>
          </cell>
          <cell r="N58">
            <v>1.6860055242576913E-3</v>
          </cell>
          <cell r="O58">
            <v>9738.4604193350733</v>
          </cell>
          <cell r="P58">
            <v>0.73321078431372511</v>
          </cell>
          <cell r="Q58">
            <v>1.3364296570791945E-3</v>
          </cell>
          <cell r="R58">
            <v>9787.230038090509</v>
          </cell>
          <cell r="S58">
            <v>0.70661764705882324</v>
          </cell>
          <cell r="T58">
            <v>1.2879581151125918E-3</v>
          </cell>
          <cell r="U58">
            <v>9795.0360369595128</v>
          </cell>
          <cell r="V58">
            <v>0.70281862745098012</v>
          </cell>
          <cell r="W58">
            <v>1.2810336091173629E-3</v>
          </cell>
          <cell r="X58">
            <v>9793.3003005108876</v>
          </cell>
          <cell r="Y58">
            <v>0.89744999999999997</v>
          </cell>
          <cell r="Z58">
            <v>1.635789900264935E-3</v>
          </cell>
          <cell r="AA58">
            <v>9747.6534637949226</v>
          </cell>
          <cell r="AB58">
            <v>0.892625</v>
          </cell>
          <cell r="AC58">
            <v>1.626995330908672E-3</v>
          </cell>
          <cell r="AD58">
            <v>9745.2650517722213</v>
          </cell>
          <cell r="AE58">
            <v>0.86025000000000007</v>
          </cell>
          <cell r="AF58">
            <v>1.5679851375596529E-3</v>
          </cell>
          <cell r="AG58">
            <v>9755.3385319956797</v>
          </cell>
          <cell r="AH58">
            <v>0.68188602941176435</v>
          </cell>
          <cell r="AI58">
            <v>1.2428795810836509E-3</v>
          </cell>
          <cell r="AJ58">
            <v>9799.8918544973731</v>
          </cell>
          <cell r="AK58">
            <v>0.67821997549019575</v>
          </cell>
          <cell r="AL58">
            <v>1.236197432798255E-3</v>
          </cell>
          <cell r="AM58">
            <v>9798.2160581912394</v>
          </cell>
          <cell r="AN58">
            <v>0.65362132352941149</v>
          </cell>
          <cell r="AO58">
            <v>1.1913612564791475E-3</v>
          </cell>
          <cell r="AP58">
            <v>9805.4441812102978</v>
          </cell>
          <cell r="AQ58">
            <v>0.83014125000000005</v>
          </cell>
          <cell r="AR58">
            <v>1.5131056577450651E-3</v>
          </cell>
          <cell r="AS58">
            <v>9761.562887181326</v>
          </cell>
          <cell r="AT58">
            <v>0.63074457720588206</v>
          </cell>
          <cell r="AU58">
            <v>1.1496636125023771E-3</v>
          </cell>
          <cell r="AV58">
            <v>9809.940299964037</v>
          </cell>
        </row>
        <row r="59">
          <cell r="B59">
            <v>51</v>
          </cell>
          <cell r="C59">
            <v>1.9895983724321606E-3</v>
          </cell>
          <cell r="D59">
            <v>0.76323529411764668</v>
          </cell>
          <cell r="E59">
            <v>1.5185316989592512E-3</v>
          </cell>
          <cell r="F59">
            <v>9768.3745186246815</v>
          </cell>
          <cell r="G59">
            <v>0.96499999999999997</v>
          </cell>
          <cell r="H59">
            <v>1.919962429397035E-3</v>
          </cell>
          <cell r="I59">
            <v>9712.9451076645564</v>
          </cell>
          <cell r="J59">
            <v>0.93</v>
          </cell>
          <cell r="K59">
            <v>1.8503264863619095E-3</v>
          </cell>
          <cell r="L59">
            <v>9724.4217481521064</v>
          </cell>
          <cell r="M59">
            <v>0.92500000000000004</v>
          </cell>
          <cell r="N59">
            <v>1.8403784944997486E-3</v>
          </cell>
          <cell r="O59">
            <v>9722.0413212703097</v>
          </cell>
          <cell r="P59">
            <v>0.73652205882352906</v>
          </cell>
          <cell r="Q59">
            <v>1.4653830894956774E-3</v>
          </cell>
          <cell r="R59">
            <v>9774.1500936069497</v>
          </cell>
          <cell r="S59">
            <v>0.70980882352941144</v>
          </cell>
          <cell r="T59">
            <v>1.4122344800321038E-3</v>
          </cell>
          <cell r="U59">
            <v>9782.4204408078895</v>
          </cell>
          <cell r="V59">
            <v>0.70599264705882325</v>
          </cell>
          <cell r="W59">
            <v>1.4046418215373075E-3</v>
          </cell>
          <cell r="X59">
            <v>9780.7547536817547</v>
          </cell>
          <cell r="Y59">
            <v>0.89744999999999997</v>
          </cell>
          <cell r="Z59">
            <v>1.7855650593392425E-3</v>
          </cell>
          <cell r="AA59">
            <v>9731.708350707564</v>
          </cell>
          <cell r="AB59">
            <v>0.892625</v>
          </cell>
          <cell r="AC59">
            <v>1.7759652471922573E-3</v>
          </cell>
          <cell r="AD59">
            <v>9729.4095510345196</v>
          </cell>
          <cell r="AE59">
            <v>0.86025000000000007</v>
          </cell>
          <cell r="AF59">
            <v>1.7115519998847663E-3</v>
          </cell>
          <cell r="AG59">
            <v>9740.0423061656475</v>
          </cell>
          <cell r="AH59">
            <v>0.68496551470588207</v>
          </cell>
          <cell r="AI59">
            <v>1.3628062732309802E-3</v>
          </cell>
          <cell r="AJ59">
            <v>9787.7117690145915</v>
          </cell>
          <cell r="AK59">
            <v>0.68128290441176442</v>
          </cell>
          <cell r="AL59">
            <v>1.3554793577835018E-3</v>
          </cell>
          <cell r="AM59">
            <v>9786.103528654101</v>
          </cell>
          <cell r="AN59">
            <v>0.65657316176470559</v>
          </cell>
          <cell r="AO59">
            <v>1.3063168940296961E-3</v>
          </cell>
          <cell r="AP59">
            <v>9793.7623549102354</v>
          </cell>
          <cell r="AQ59">
            <v>0.83014125000000005</v>
          </cell>
          <cell r="AR59">
            <v>1.6516476798887994E-3</v>
          </cell>
          <cell r="AS59">
            <v>9746.7926111482975</v>
          </cell>
          <cell r="AT59">
            <v>0.63359310110294098</v>
          </cell>
          <cell r="AU59">
            <v>1.2605958027386568E-3</v>
          </cell>
          <cell r="AV59">
            <v>9798.6621685603477</v>
          </cell>
        </row>
        <row r="60">
          <cell r="B60">
            <v>52</v>
          </cell>
          <cell r="C60">
            <v>2.1817252751663834E-3</v>
          </cell>
          <cell r="D60">
            <v>0.76666666666666627</v>
          </cell>
          <cell r="E60">
            <v>1.6726560442942265E-3</v>
          </cell>
          <cell r="F60">
            <v>9753.5409322708438</v>
          </cell>
          <cell r="G60">
            <v>0.96499999999999997</v>
          </cell>
          <cell r="H60">
            <v>2.10536489053556E-3</v>
          </cell>
          <cell r="I60">
            <v>9694.2966179790437</v>
          </cell>
          <cell r="J60">
            <v>0.93</v>
          </cell>
          <cell r="K60">
            <v>2.0290045059047366E-3</v>
          </cell>
          <cell r="L60">
            <v>9706.4283930269467</v>
          </cell>
          <cell r="M60">
            <v>0.92500000000000004</v>
          </cell>
          <cell r="N60">
            <v>2.0180958795289047E-3</v>
          </cell>
          <cell r="O60">
            <v>9704.1490855000065</v>
          </cell>
          <cell r="P60">
            <v>0.7398333333333329</v>
          </cell>
          <cell r="Q60">
            <v>1.6141130827439284E-3</v>
          </cell>
          <cell r="R60">
            <v>9759.827219345585</v>
          </cell>
          <cell r="S60">
            <v>0.71299999999999963</v>
          </cell>
          <cell r="T60">
            <v>1.5555701211936305E-3</v>
          </cell>
          <cell r="U60">
            <v>9768.6053693632093</v>
          </cell>
          <cell r="V60">
            <v>0.70916666666666639</v>
          </cell>
          <cell r="W60">
            <v>1.5472068409721597E-3</v>
          </cell>
          <cell r="X60">
            <v>9767.0162965085328</v>
          </cell>
          <cell r="Y60">
            <v>0.89744999999999997</v>
          </cell>
          <cell r="Z60">
            <v>1.9579893481980709E-3</v>
          </cell>
          <cell r="AA60">
            <v>9714.3317523088608</v>
          </cell>
          <cell r="AB60">
            <v>0.892625</v>
          </cell>
          <cell r="AC60">
            <v>1.947462523745393E-3</v>
          </cell>
          <cell r="AD60">
            <v>9712.1304577961819</v>
          </cell>
          <cell r="AE60">
            <v>0.86025000000000007</v>
          </cell>
          <cell r="AF60">
            <v>1.8768291679618814E-3</v>
          </cell>
          <cell r="AG60">
            <v>9723.3717172775669</v>
          </cell>
          <cell r="AH60">
            <v>0.68804499999999968</v>
          </cell>
          <cell r="AI60">
            <v>1.5011251669518537E-3</v>
          </cell>
          <cell r="AJ60">
            <v>9774.373014015202</v>
          </cell>
          <cell r="AK60">
            <v>0.68434583333333299</v>
          </cell>
          <cell r="AL60">
            <v>1.4930546015381339E-3</v>
          </cell>
          <cell r="AM60">
            <v>9772.8386673278783</v>
          </cell>
          <cell r="AN60">
            <v>0.65952499999999969</v>
          </cell>
          <cell r="AO60">
            <v>1.4389023621041083E-3</v>
          </cell>
          <cell r="AP60">
            <v>9780.9685976899036</v>
          </cell>
          <cell r="AQ60">
            <v>0.83014125000000005</v>
          </cell>
          <cell r="AR60">
            <v>1.8111401470832155E-3</v>
          </cell>
          <cell r="AS60">
            <v>9730.6943437457376</v>
          </cell>
          <cell r="AT60">
            <v>0.63644162499999979</v>
          </cell>
          <cell r="AU60">
            <v>1.3885407794304648E-3</v>
          </cell>
          <cell r="AV60">
            <v>9786.3100161582061</v>
          </cell>
        </row>
        <row r="61">
          <cell r="B61">
            <v>53</v>
          </cell>
          <cell r="C61">
            <v>2.4010381778777246E-3</v>
          </cell>
          <cell r="D61">
            <v>0.77009803921568587</v>
          </cell>
          <cell r="E61">
            <v>1.8490347928656389E-3</v>
          </cell>
          <cell r="F61">
            <v>9737.2266130772095</v>
          </cell>
          <cell r="G61">
            <v>0.96499999999999997</v>
          </cell>
          <cell r="H61">
            <v>2.3170018416520041E-3</v>
          </cell>
          <cell r="I61">
            <v>9673.886586241113</v>
          </cell>
          <cell r="J61">
            <v>0.93</v>
          </cell>
          <cell r="K61">
            <v>2.2329655054262841E-3</v>
          </cell>
          <cell r="L61">
            <v>9686.734006081253</v>
          </cell>
          <cell r="M61">
            <v>0.92500000000000004</v>
          </cell>
          <cell r="N61">
            <v>2.2209603145368953E-3</v>
          </cell>
          <cell r="O61">
            <v>9684.5651822162235</v>
          </cell>
          <cell r="P61">
            <v>0.74314460784313685</v>
          </cell>
          <cell r="Q61">
            <v>1.7843185751153414E-3</v>
          </cell>
          <cell r="R61">
            <v>9744.0737545455195</v>
          </cell>
          <cell r="S61">
            <v>0.71619117647058794</v>
          </cell>
          <cell r="T61">
            <v>1.7196023573650444E-3</v>
          </cell>
          <cell r="U61">
            <v>9753.4096187248961</v>
          </cell>
          <cell r="V61">
            <v>0.71234068627450942</v>
          </cell>
          <cell r="W61">
            <v>1.7103571834007159E-3</v>
          </cell>
          <cell r="X61">
            <v>9751.9047020786875</v>
          </cell>
          <cell r="Y61">
            <v>0.89744999999999997</v>
          </cell>
          <cell r="Z61">
            <v>2.1548117127363638E-3</v>
          </cell>
          <cell r="AA61">
            <v>9695.3111942129781</v>
          </cell>
          <cell r="AB61">
            <v>0.892625</v>
          </cell>
          <cell r="AC61">
            <v>2.1432267035281041E-3</v>
          </cell>
          <cell r="AD61">
            <v>9693.2164477038968</v>
          </cell>
          <cell r="AE61">
            <v>0.86025000000000007</v>
          </cell>
          <cell r="AF61">
            <v>2.0654930925193128E-3</v>
          </cell>
          <cell r="AG61">
            <v>9705.1226096276459</v>
          </cell>
          <cell r="AH61">
            <v>0.6911244852941173</v>
          </cell>
          <cell r="AI61">
            <v>1.6594162748572677E-3</v>
          </cell>
          <cell r="AJ61">
            <v>9759.700456692688</v>
          </cell>
          <cell r="AK61">
            <v>0.68740876225490166</v>
          </cell>
          <cell r="AL61">
            <v>1.6504946819816911E-3</v>
          </cell>
          <cell r="AM61">
            <v>9758.247285585534</v>
          </cell>
          <cell r="AN61">
            <v>0.66247683823529391</v>
          </cell>
          <cell r="AO61">
            <v>1.5906321805626662E-3</v>
          </cell>
          <cell r="AP61">
            <v>9766.8947388710221</v>
          </cell>
          <cell r="AQ61">
            <v>0.83014125000000005</v>
          </cell>
          <cell r="AR61">
            <v>1.9932008342811369E-3</v>
          </cell>
          <cell r="AS61">
            <v>9713.0706925607847</v>
          </cell>
          <cell r="AT61">
            <v>0.63929014889705849</v>
          </cell>
          <cell r="AU61">
            <v>1.5349600542429725E-3</v>
          </cell>
          <cell r="AV61">
            <v>9772.7213256206214</v>
          </cell>
        </row>
        <row r="62">
          <cell r="B62">
            <v>54</v>
          </cell>
          <cell r="C62">
            <v>2.6428934090500563E-3</v>
          </cell>
          <cell r="D62">
            <v>0.77352941176470547</v>
          </cell>
          <cell r="E62">
            <v>2.0443557840593074E-3</v>
          </cell>
          <cell r="F62">
            <v>9719.2221422836119</v>
          </cell>
          <cell r="G62">
            <v>0.96499999999999997</v>
          </cell>
          <cell r="H62">
            <v>2.5503921397333042E-3</v>
          </cell>
          <cell r="I62">
            <v>9651.4721732048602</v>
          </cell>
          <cell r="J62">
            <v>0.93</v>
          </cell>
          <cell r="K62">
            <v>2.4578908704165525E-3</v>
          </cell>
          <cell r="L62">
            <v>9665.1038631854335</v>
          </cell>
          <cell r="M62">
            <v>0.92500000000000004</v>
          </cell>
          <cell r="N62">
            <v>2.4446764033713023E-3</v>
          </cell>
          <cell r="O62">
            <v>9663.0561472829759</v>
          </cell>
          <cell r="P62">
            <v>0.7464558823529408</v>
          </cell>
          <cell r="Q62">
            <v>1.9728033316172315E-3</v>
          </cell>
          <cell r="R62">
            <v>9726.6872227479907</v>
          </cell>
          <cell r="S62">
            <v>0.71938235294117614</v>
          </cell>
          <cell r="T62">
            <v>1.9012508791751558E-3</v>
          </cell>
          <cell r="U62">
            <v>9736.6376325521906</v>
          </cell>
          <cell r="V62">
            <v>0.71551470588235255</v>
          </cell>
          <cell r="W62">
            <v>1.8910291002548591E-3</v>
          </cell>
          <cell r="X62">
            <v>9735.2254618196475</v>
          </cell>
          <cell r="Y62">
            <v>0.89744999999999997</v>
          </cell>
          <cell r="Z62">
            <v>2.3718646899519732E-3</v>
          </cell>
          <cell r="AA62">
            <v>9674.4196240930632</v>
          </cell>
          <cell r="AB62">
            <v>0.892625</v>
          </cell>
          <cell r="AC62">
            <v>2.3591127292533066E-3</v>
          </cell>
          <cell r="AD62">
            <v>9672.4416873701011</v>
          </cell>
          <cell r="AE62">
            <v>0.86025000000000007</v>
          </cell>
          <cell r="AF62">
            <v>2.273549055135311E-3</v>
          </cell>
          <cell r="AG62">
            <v>9685.0767459154067</v>
          </cell>
          <cell r="AH62">
            <v>0.69420397058823502</v>
          </cell>
          <cell r="AI62">
            <v>1.8347070984040255E-3</v>
          </cell>
          <cell r="AJ62">
            <v>9743.5050509171215</v>
          </cell>
          <cell r="AK62">
            <v>0.69047169117647023</v>
          </cell>
          <cell r="AL62">
            <v>1.824843081745939E-3</v>
          </cell>
          <cell r="AM62">
            <v>9742.1413503352142</v>
          </cell>
          <cell r="AN62">
            <v>0.66542867647058801</v>
          </cell>
          <cell r="AO62">
            <v>1.7586570632370194E-3</v>
          </cell>
          <cell r="AP62">
            <v>9751.3592017952051</v>
          </cell>
          <cell r="AQ62">
            <v>0.83014125000000005</v>
          </cell>
          <cell r="AR62">
            <v>2.1939748382055753E-3</v>
          </cell>
          <cell r="AS62">
            <v>9693.7105919529404</v>
          </cell>
          <cell r="AT62">
            <v>0.6421386727941174</v>
          </cell>
          <cell r="AU62">
            <v>1.6971040660237237E-3</v>
          </cell>
          <cell r="AV62">
            <v>9757.720588764545</v>
          </cell>
        </row>
        <row r="63">
          <cell r="B63">
            <v>55</v>
          </cell>
          <cell r="C63">
            <v>2.9183281294872772E-3</v>
          </cell>
          <cell r="D63">
            <v>0.77696078431372506</v>
          </cell>
          <cell r="E63">
            <v>2.2674265123712413E-3</v>
          </cell>
          <cell r="F63">
            <v>9699.3525942804772</v>
          </cell>
          <cell r="G63">
            <v>0.96499999999999997</v>
          </cell>
          <cell r="H63">
            <v>2.8161866449552225E-3</v>
          </cell>
          <cell r="I63">
            <v>9626.8571344374632</v>
          </cell>
          <cell r="J63">
            <v>0.93</v>
          </cell>
          <cell r="K63">
            <v>2.7140451604231678E-3</v>
          </cell>
          <cell r="L63">
            <v>9641.3480926384818</v>
          </cell>
          <cell r="M63">
            <v>0.92500000000000004</v>
          </cell>
          <cell r="N63">
            <v>2.6994535197757317E-3</v>
          </cell>
          <cell r="O63">
            <v>9639.4331019352612</v>
          </cell>
          <cell r="P63">
            <v>0.74976715686274464</v>
          </cell>
          <cell r="Q63">
            <v>2.1880665844382476E-3</v>
          </cell>
          <cell r="R63">
            <v>9707.4983817893553</v>
          </cell>
          <cell r="S63">
            <v>0.72257352941176434</v>
          </cell>
          <cell r="T63">
            <v>2.1087066565052544E-3</v>
          </cell>
          <cell r="U63">
            <v>9718.1258416930905</v>
          </cell>
          <cell r="V63">
            <v>0.71868872549019569</v>
          </cell>
          <cell r="W63">
            <v>2.0973695239433982E-3</v>
          </cell>
          <cell r="X63">
            <v>9716.8158671738038</v>
          </cell>
          <cell r="Y63">
            <v>0.89744999999999997</v>
          </cell>
          <cell r="Z63">
            <v>2.6190535798083568E-3</v>
          </cell>
          <cell r="AA63">
            <v>9651.4732097908982</v>
          </cell>
          <cell r="AB63">
            <v>0.892625</v>
          </cell>
          <cell r="AC63">
            <v>2.6049726465835806E-3</v>
          </cell>
          <cell r="AD63">
            <v>9649.6233070624658</v>
          </cell>
          <cell r="AE63">
            <v>0.86025000000000007</v>
          </cell>
          <cell r="AF63">
            <v>2.5104917733914304E-3</v>
          </cell>
          <cell r="AG63">
            <v>9663.0572488308171</v>
          </cell>
          <cell r="AH63">
            <v>0.69728345588235252</v>
          </cell>
          <cell r="AI63">
            <v>2.0349019235275704E-3</v>
          </cell>
          <cell r="AJ63">
            <v>9725.6285730368672</v>
          </cell>
          <cell r="AK63">
            <v>0.69353462009803879</v>
          </cell>
          <cell r="AL63">
            <v>2.0239615906053792E-3</v>
          </cell>
          <cell r="AM63">
            <v>9724.3634710906645</v>
          </cell>
          <cell r="AN63">
            <v>0.668380514705882</v>
          </cell>
          <cell r="AO63">
            <v>1.9505536572673602E-3</v>
          </cell>
          <cell r="AP63">
            <v>9734.2099050588076</v>
          </cell>
          <cell r="AQ63">
            <v>0.83014125000000005</v>
          </cell>
          <cell r="AR63">
            <v>2.4226245613227304E-3</v>
          </cell>
          <cell r="AS63">
            <v>9672.4428348253477</v>
          </cell>
          <cell r="AT63">
            <v>0.6449871966911761</v>
          </cell>
          <cell r="AU63">
            <v>1.8822842792630026E-3</v>
          </cell>
          <cell r="AV63">
            <v>9741.1607214782289</v>
          </cell>
        </row>
        <row r="64">
          <cell r="B64">
            <v>56</v>
          </cell>
          <cell r="C64">
            <v>3.2298981207390617E-3</v>
          </cell>
          <cell r="D64">
            <v>0.78039215686274466</v>
          </cell>
          <cell r="E64">
            <v>2.5205871608904818E-3</v>
          </cell>
          <cell r="F64">
            <v>9677.36002505537</v>
          </cell>
          <cell r="G64">
            <v>0.96499999999999997</v>
          </cell>
          <cell r="H64">
            <v>3.1168516865131943E-3</v>
          </cell>
          <cell r="I64">
            <v>9599.7461079425684</v>
          </cell>
          <cell r="J64">
            <v>0.93</v>
          </cell>
          <cell r="K64">
            <v>3.0038052522873273E-3</v>
          </cell>
          <cell r="L64">
            <v>9615.1810385077006</v>
          </cell>
          <cell r="M64">
            <v>0.92500000000000004</v>
          </cell>
          <cell r="N64">
            <v>2.9876557616836321E-3</v>
          </cell>
          <cell r="O64">
            <v>9613.4119003195992</v>
          </cell>
          <cell r="P64">
            <v>0.7530784313725486</v>
          </cell>
          <cell r="Q64">
            <v>2.4323666102593153E-3</v>
          </cell>
          <cell r="R64">
            <v>9686.2577289616729</v>
          </cell>
          <cell r="S64">
            <v>0.72576470588235253</v>
          </cell>
          <cell r="T64">
            <v>2.3441460596281484E-3</v>
          </cell>
          <cell r="U64">
            <v>9697.6331650419579</v>
          </cell>
          <cell r="V64">
            <v>0.72186274509803883</v>
          </cell>
          <cell r="W64">
            <v>2.3315431238236958E-3</v>
          </cell>
          <cell r="X64">
            <v>9696.4361137042251</v>
          </cell>
          <cell r="Y64">
            <v>0.89744999999999997</v>
          </cell>
          <cell r="Z64">
            <v>2.8986720684572708E-3</v>
          </cell>
          <cell r="AA64">
            <v>9626.1954843303702</v>
          </cell>
          <cell r="AB64">
            <v>0.892625</v>
          </cell>
          <cell r="AC64">
            <v>2.8830878100247048E-3</v>
          </cell>
          <cell r="AD64">
            <v>9624.4863022977333</v>
          </cell>
          <cell r="AE64">
            <v>0.86025000000000007</v>
          </cell>
          <cell r="AF64">
            <v>2.7785198583657779E-3</v>
          </cell>
          <cell r="AG64">
            <v>9638.7982231018159</v>
          </cell>
          <cell r="AH64">
            <v>0.70036294117647024</v>
          </cell>
          <cell r="AI64">
            <v>2.2621009475411631E-3</v>
          </cell>
          <cell r="AJ64">
            <v>9705.8378727460786</v>
          </cell>
          <cell r="AK64">
            <v>0.69659754901960746</v>
          </cell>
          <cell r="AL64">
            <v>2.2499391144898667E-3</v>
          </cell>
          <cell r="AM64">
            <v>9704.6817329320911</v>
          </cell>
          <cell r="AN64">
            <v>0.6713323529411761</v>
          </cell>
          <cell r="AO64">
            <v>2.1683351051560371E-3</v>
          </cell>
          <cell r="AP64">
            <v>9715.2228063278872</v>
          </cell>
          <cell r="AQ64">
            <v>0.83014125000000005</v>
          </cell>
          <cell r="AR64">
            <v>2.6812716633229758E-3</v>
          </cell>
          <cell r="AS64">
            <v>9649.0101372457102</v>
          </cell>
          <cell r="AT64">
            <v>0.64783572058823502</v>
          </cell>
          <cell r="AU64">
            <v>2.0924433764755762E-3</v>
          </cell>
          <cell r="AV64">
            <v>9722.8250877904175</v>
          </cell>
        </row>
        <row r="65">
          <cell r="B65">
            <v>57</v>
          </cell>
          <cell r="C65">
            <v>3.5553073504211549E-3</v>
          </cell>
          <cell r="D65">
            <v>0.78382352941176425</v>
          </cell>
          <cell r="E65">
            <v>2.7867335555506979E-3</v>
          </cell>
          <cell r="F65">
            <v>9652.9673956249007</v>
          </cell>
          <cell r="G65">
            <v>0.96499999999999997</v>
          </cell>
          <cell r="H65">
            <v>3.4308715931564144E-3</v>
          </cell>
          <cell r="I65">
            <v>9569.8251230959286</v>
          </cell>
          <cell r="J65">
            <v>0.93</v>
          </cell>
          <cell r="K65">
            <v>3.3064358358916744E-3</v>
          </cell>
          <cell r="L65">
            <v>9586.2989072025375</v>
          </cell>
          <cell r="M65">
            <v>0.92500000000000004</v>
          </cell>
          <cell r="N65">
            <v>3.2886592991395684E-3</v>
          </cell>
          <cell r="O65">
            <v>9584.6903348661726</v>
          </cell>
          <cell r="P65">
            <v>0.75638970588235244</v>
          </cell>
          <cell r="Q65">
            <v>2.689197881106423E-3</v>
          </cell>
          <cell r="R65">
            <v>9662.697199083379</v>
          </cell>
          <cell r="S65">
            <v>0.72895588235294084</v>
          </cell>
          <cell r="T65">
            <v>2.5916622066621494E-3</v>
          </cell>
          <cell r="U65">
            <v>9674.9004964704054</v>
          </cell>
          <cell r="V65">
            <v>0.72503676470588196</v>
          </cell>
          <cell r="W65">
            <v>2.5777285388843955E-3</v>
          </cell>
          <cell r="X65">
            <v>9673.8284547577223</v>
          </cell>
          <cell r="Y65">
            <v>0.89744999999999997</v>
          </cell>
          <cell r="Z65">
            <v>3.1907105816354653E-3</v>
          </cell>
          <cell r="AA65">
            <v>9598.2923003544329</v>
          </cell>
          <cell r="AB65">
            <v>0.892625</v>
          </cell>
          <cell r="AC65">
            <v>3.1735562236696836E-3</v>
          </cell>
          <cell r="AD65">
            <v>9596.7380631618289</v>
          </cell>
          <cell r="AE65">
            <v>0.86025000000000007</v>
          </cell>
          <cell r="AF65">
            <v>3.0584531481997988E-3</v>
          </cell>
          <cell r="AG65">
            <v>9612.0166308281478</v>
          </cell>
          <cell r="AH65">
            <v>0.70344242647058786</v>
          </cell>
          <cell r="AI65">
            <v>2.5009540294289737E-3</v>
          </cell>
          <cell r="AJ65">
            <v>9683.8822876974591</v>
          </cell>
          <cell r="AK65">
            <v>0.69966047794117603</v>
          </cell>
          <cell r="AL65">
            <v>2.4875080400234414E-3</v>
          </cell>
          <cell r="AM65">
            <v>9682.8467899074913</v>
          </cell>
          <cell r="AN65">
            <v>0.67428419117647032</v>
          </cell>
          <cell r="AO65">
            <v>2.3972875411624882E-3</v>
          </cell>
          <cell r="AP65">
            <v>9694.1569476625136</v>
          </cell>
          <cell r="AQ65">
            <v>0.83014125000000005</v>
          </cell>
          <cell r="AR65">
            <v>2.951407288012806E-3</v>
          </cell>
          <cell r="AS65">
            <v>9623.1385197855961</v>
          </cell>
          <cell r="AT65">
            <v>0.65068424448529383</v>
          </cell>
          <cell r="AU65">
            <v>2.3133824772218008E-3</v>
          </cell>
          <cell r="AV65">
            <v>9702.4806268348402</v>
          </cell>
        </row>
        <row r="66">
          <cell r="B66">
            <v>58</v>
          </cell>
          <cell r="C66">
            <v>3.9034379958172638E-3</v>
          </cell>
          <cell r="D66">
            <v>0.78725490196078385</v>
          </cell>
          <cell r="E66">
            <v>3.0730006967071184E-3</v>
          </cell>
          <cell r="F66">
            <v>9626.0671474728751</v>
          </cell>
          <cell r="G66">
            <v>0.96499999999999997</v>
          </cell>
          <cell r="H66">
            <v>3.7668176659636592E-3</v>
          </cell>
          <cell r="I66">
            <v>9536.9922819296244</v>
          </cell>
          <cell r="J66">
            <v>0.93</v>
          </cell>
          <cell r="K66">
            <v>3.6301973361100555E-3</v>
          </cell>
          <cell r="L66">
            <v>9554.6024249621951</v>
          </cell>
          <cell r="M66">
            <v>0.92500000000000004</v>
          </cell>
          <cell r="N66">
            <v>3.6106801461309691E-3</v>
          </cell>
          <cell r="O66">
            <v>9553.169553867041</v>
          </cell>
          <cell r="P66">
            <v>0.75970098039215639</v>
          </cell>
          <cell r="Q66">
            <v>2.9654456723223694E-3</v>
          </cell>
          <cell r="R66">
            <v>9636.7122942498299</v>
          </cell>
          <cell r="S66">
            <v>0.73214705882352904</v>
          </cell>
          <cell r="T66">
            <v>2.8578906479376203E-3</v>
          </cell>
          <cell r="U66">
            <v>9649.8264225004859</v>
          </cell>
          <cell r="V66">
            <v>0.7282107843137251</v>
          </cell>
          <cell r="W66">
            <v>2.842525644454085E-3</v>
          </cell>
          <cell r="X66">
            <v>9648.8919510696214</v>
          </cell>
          <cell r="Y66">
            <v>0.89744999999999997</v>
          </cell>
          <cell r="Z66">
            <v>3.5031404293462032E-3</v>
          </cell>
          <cell r="AA66">
            <v>9567.6669275460627</v>
          </cell>
          <cell r="AB66">
            <v>0.892625</v>
          </cell>
          <cell r="AC66">
            <v>3.4843063410163852E-3</v>
          </cell>
          <cell r="AD66">
            <v>9566.2822753545533</v>
          </cell>
          <cell r="AE66">
            <v>0.86025000000000007</v>
          </cell>
          <cell r="AF66">
            <v>3.3579325359018013E-3</v>
          </cell>
          <cell r="AG66">
            <v>9582.6187283030431</v>
          </cell>
          <cell r="AH66">
            <v>0.70652191176470547</v>
          </cell>
          <cell r="AI66">
            <v>2.7578644752598038E-3</v>
          </cell>
          <cell r="AJ66">
            <v>9659.6633432695271</v>
          </cell>
          <cell r="AK66">
            <v>0.7027234068627447</v>
          </cell>
          <cell r="AL66">
            <v>2.7430372468981918E-3</v>
          </cell>
          <cell r="AM66">
            <v>9658.7606306672824</v>
          </cell>
          <cell r="AN66">
            <v>0.67723602941176442</v>
          </cell>
          <cell r="AO66">
            <v>2.6435488493422991E-3</v>
          </cell>
          <cell r="AP66">
            <v>9670.9172659898086</v>
          </cell>
          <cell r="AQ66">
            <v>0.83014125000000005</v>
          </cell>
          <cell r="AR66">
            <v>3.2404048971452384E-3</v>
          </cell>
          <cell r="AS66">
            <v>9594.7367186247448</v>
          </cell>
          <cell r="AT66">
            <v>0.65353276838235264</v>
          </cell>
          <cell r="AU66">
            <v>2.5510246396153184E-3</v>
          </cell>
          <cell r="AV66">
            <v>9680.0350781671368</v>
          </cell>
        </row>
        <row r="67">
          <cell r="B67">
            <v>59</v>
          </cell>
          <cell r="C67">
            <v>4.2864460217988008E-3</v>
          </cell>
          <cell r="D67">
            <v>0.79068627450980344</v>
          </cell>
          <cell r="E67">
            <v>3.3892340358634616E-3</v>
          </cell>
          <cell r="F67">
            <v>9596.4862364221408</v>
          </cell>
          <cell r="G67">
            <v>0.96499999999999997</v>
          </cell>
          <cell r="H67">
            <v>4.1364204110358425E-3</v>
          </cell>
          <cell r="I67">
            <v>9501.0681709218934</v>
          </cell>
          <cell r="J67">
            <v>0.93</v>
          </cell>
          <cell r="K67">
            <v>3.9863948002728852E-3</v>
          </cell>
          <cell r="L67">
            <v>9519.9173326915061</v>
          </cell>
          <cell r="M67">
            <v>0.92500000000000004</v>
          </cell>
          <cell r="N67">
            <v>3.9649625701638908E-3</v>
          </cell>
          <cell r="O67">
            <v>9518.6761142262712</v>
          </cell>
          <cell r="P67">
            <v>0.76301225490196034</v>
          </cell>
          <cell r="Q67">
            <v>3.2706108446082403E-3</v>
          </cell>
          <cell r="R67">
            <v>9608.135147481431</v>
          </cell>
          <cell r="S67">
            <v>0.73533823529411724</v>
          </cell>
          <cell r="T67">
            <v>3.1519876533530194E-3</v>
          </cell>
          <cell r="U67">
            <v>9622.2482738134004</v>
          </cell>
          <cell r="V67">
            <v>0.73138480392156824</v>
          </cell>
          <cell r="W67">
            <v>3.1350414831737023E-3</v>
          </cell>
          <cell r="X67">
            <v>9621.4647282581391</v>
          </cell>
          <cell r="Y67">
            <v>0.89744999999999997</v>
          </cell>
          <cell r="Z67">
            <v>3.8468709822633337E-3</v>
          </cell>
          <cell r="AA67">
            <v>9534.1500467176575</v>
          </cell>
          <cell r="AB67">
            <v>0.892625</v>
          </cell>
          <cell r="AC67">
            <v>3.8261888802081545E-3</v>
          </cell>
          <cell r="AD67">
            <v>9532.9504173625828</v>
          </cell>
          <cell r="AE67">
            <v>0.86025000000000007</v>
          </cell>
          <cell r="AF67">
            <v>3.6874151902524187E-3</v>
          </cell>
          <cell r="AG67">
            <v>9550.4409410961325</v>
          </cell>
          <cell r="AH67">
            <v>0.70960139705882319</v>
          </cell>
          <cell r="AI67">
            <v>3.0416680854856641E-3</v>
          </cell>
          <cell r="AJ67">
            <v>9633.023300892155</v>
          </cell>
          <cell r="AK67">
            <v>0.70578633578431338</v>
          </cell>
          <cell r="AL67">
            <v>3.0253150312626225E-3</v>
          </cell>
          <cell r="AM67">
            <v>9632.2662904984882</v>
          </cell>
          <cell r="AN67">
            <v>0.68018786764705852</v>
          </cell>
          <cell r="AO67">
            <v>2.9155885793515431E-3</v>
          </cell>
          <cell r="AP67">
            <v>9645.3517237792166</v>
          </cell>
          <cell r="AQ67">
            <v>0.83014125000000005</v>
          </cell>
          <cell r="AR67">
            <v>3.5583556585935838E-3</v>
          </cell>
          <cell r="AS67">
            <v>9563.6458867748934</v>
          </cell>
          <cell r="AT67">
            <v>0.65638129227941144</v>
          </cell>
          <cell r="AU67">
            <v>2.8135429790742393E-3</v>
          </cell>
          <cell r="AV67">
            <v>9655.3410701703924</v>
          </cell>
        </row>
        <row r="68">
          <cell r="B68">
            <v>60</v>
          </cell>
          <cell r="C68">
            <v>4.7452718808062106E-3</v>
          </cell>
          <cell r="D68">
            <v>0.79411764705882304</v>
          </cell>
          <cell r="E68">
            <v>3.768304140640224E-3</v>
          </cell>
          <cell r="F68">
            <v>9563.9614986449633</v>
          </cell>
          <cell r="G68">
            <v>0.96499999999999997</v>
          </cell>
          <cell r="H68">
            <v>4.5791873649779933E-3</v>
          </cell>
          <cell r="I68">
            <v>9461.7677586130503</v>
          </cell>
          <cell r="J68">
            <v>0.94</v>
          </cell>
          <cell r="K68">
            <v>4.4605555679578376E-3</v>
          </cell>
          <cell r="L68">
            <v>9481.9671837374372</v>
          </cell>
          <cell r="M68">
            <v>0.92500000000000004</v>
          </cell>
          <cell r="N68">
            <v>4.3893764897457452E-3</v>
          </cell>
          <cell r="O68">
            <v>9480.9349197158517</v>
          </cell>
          <cell r="P68">
            <v>0.76632352941176418</v>
          </cell>
          <cell r="Q68">
            <v>3.6364134957178156E-3</v>
          </cell>
          <cell r="R68">
            <v>9576.7106764716173</v>
          </cell>
          <cell r="S68">
            <v>0.74647058823529366</v>
          </cell>
          <cell r="T68">
            <v>3.5422058922018104E-3</v>
          </cell>
          <cell r="U68">
            <v>9591.9190660568438</v>
          </cell>
          <cell r="V68">
            <v>0.73455882352941138</v>
          </cell>
          <cell r="W68">
            <v>3.4856813300922075E-3</v>
          </cell>
          <cell r="X68">
            <v>9591.3010372061581</v>
          </cell>
          <cell r="Y68">
            <v>0.90709999999999991</v>
          </cell>
          <cell r="Z68">
            <v>4.3044361230793133E-3</v>
          </cell>
          <cell r="AA68">
            <v>9497.4734015623944</v>
          </cell>
          <cell r="AB68">
            <v>0.892625</v>
          </cell>
          <cell r="AC68">
            <v>4.2357483126046437E-3</v>
          </cell>
          <cell r="AD68">
            <v>9496.4755484800953</v>
          </cell>
          <cell r="AE68">
            <v>0.86949999999999994</v>
          </cell>
          <cell r="AF68">
            <v>4.1260139003609997E-3</v>
          </cell>
          <cell r="AG68">
            <v>9515.2245000963267</v>
          </cell>
          <cell r="AH68">
            <v>0.7203441176470583</v>
          </cell>
          <cell r="AI68">
            <v>3.4182286859747468E-3</v>
          </cell>
          <cell r="AJ68">
            <v>9603.7228413510911</v>
          </cell>
          <cell r="AK68">
            <v>0.70884926470588194</v>
          </cell>
          <cell r="AL68">
            <v>3.3636824835389799E-3</v>
          </cell>
          <cell r="AM68">
            <v>9603.1256505047186</v>
          </cell>
          <cell r="AN68">
            <v>0.6904852941176467</v>
          </cell>
          <cell r="AO68">
            <v>3.2765404502866748E-3</v>
          </cell>
          <cell r="AP68">
            <v>9617.2298464495361</v>
          </cell>
          <cell r="AQ68">
            <v>0.83906749999999997</v>
          </cell>
          <cell r="AR68">
            <v>3.9816034138483647E-3</v>
          </cell>
          <cell r="AS68">
            <v>9529.6150333169026</v>
          </cell>
          <cell r="AT68">
            <v>0.66631830882352894</v>
          </cell>
          <cell r="AU68">
            <v>3.1618615345266406E-3</v>
          </cell>
          <cell r="AV68">
            <v>9628.1753530918468</v>
          </cell>
        </row>
        <row r="69">
          <cell r="B69">
            <v>61</v>
          </cell>
          <cell r="C69">
            <v>5.2344517349463627E-3</v>
          </cell>
          <cell r="D69">
            <v>0.79754901960784264</v>
          </cell>
          <cell r="E69">
            <v>4.1747318493910428E-3</v>
          </cell>
          <cell r="F69">
            <v>9527.921582928695</v>
          </cell>
          <cell r="G69">
            <v>0.96499999999999997</v>
          </cell>
          <cell r="H69">
            <v>5.0512459242232398E-3</v>
          </cell>
          <cell r="I69">
            <v>9418.4405512424528</v>
          </cell>
          <cell r="J69">
            <v>0.94</v>
          </cell>
          <cell r="K69">
            <v>4.9203846308495808E-3</v>
          </cell>
          <cell r="L69">
            <v>9439.6723422208233</v>
          </cell>
          <cell r="M69">
            <v>0.92500000000000004</v>
          </cell>
          <cell r="N69">
            <v>4.8418678548253855E-3</v>
          </cell>
          <cell r="O69">
            <v>9439.3195268784402</v>
          </cell>
          <cell r="P69">
            <v>0.76963480392156813</v>
          </cell>
          <cell r="Q69">
            <v>4.028616234662356E-3</v>
          </cell>
          <cell r="R69">
            <v>9541.8857965231109</v>
          </cell>
          <cell r="S69">
            <v>0.74969607843137198</v>
          </cell>
          <cell r="T69">
            <v>3.9242479384275792E-3</v>
          </cell>
          <cell r="U69">
            <v>9557.9425138235347</v>
          </cell>
          <cell r="V69">
            <v>0.73773284313725451</v>
          </cell>
          <cell r="W69">
            <v>3.8616269606867146E-3</v>
          </cell>
          <cell r="X69">
            <v>9557.8688182494752</v>
          </cell>
          <cell r="Y69">
            <v>0.90709999999999991</v>
          </cell>
          <cell r="Z69">
            <v>4.7481711687698451E-3</v>
          </cell>
          <cell r="AA69">
            <v>9456.5921339747238</v>
          </cell>
          <cell r="AB69">
            <v>0.892625</v>
          </cell>
          <cell r="AC69">
            <v>4.6724024799064973E-3</v>
          </cell>
          <cell r="AD69">
            <v>9456.2508681999298</v>
          </cell>
          <cell r="AE69">
            <v>0.86949999999999994</v>
          </cell>
          <cell r="AF69">
            <v>4.551355783535862E-3</v>
          </cell>
          <cell r="AG69">
            <v>9475.9645515438733</v>
          </cell>
          <cell r="AH69">
            <v>0.72345671568627401</v>
          </cell>
          <cell r="AI69">
            <v>3.7868992605826143E-3</v>
          </cell>
          <cell r="AJ69">
            <v>9570.8951204426339</v>
          </cell>
          <cell r="AK69">
            <v>0.71191219362745051</v>
          </cell>
          <cell r="AL69">
            <v>3.7264700170626794E-3</v>
          </cell>
          <cell r="AM69">
            <v>9570.8237849668913</v>
          </cell>
          <cell r="AN69">
            <v>0.69346887254901912</v>
          </cell>
          <cell r="AO69">
            <v>3.6299293430455113E-3</v>
          </cell>
          <cell r="AP69">
            <v>9585.7186038379405</v>
          </cell>
          <cell r="AQ69">
            <v>0.83906749999999997</v>
          </cell>
          <cell r="AR69">
            <v>4.3920583311121073E-3</v>
          </cell>
          <cell r="AS69">
            <v>9491.6718855675881</v>
          </cell>
          <cell r="AT69">
            <v>0.66919746200980346</v>
          </cell>
          <cell r="AU69">
            <v>3.5028818160389185E-3</v>
          </cell>
          <cell r="AV69">
            <v>9597.7323957952285</v>
          </cell>
        </row>
        <row r="70">
          <cell r="B70">
            <v>62</v>
          </cell>
          <cell r="C70">
            <v>5.7210932784130964E-3</v>
          </cell>
          <cell r="D70">
            <v>0.80098039215686223</v>
          </cell>
          <cell r="E70">
            <v>4.5824835377093103E-3</v>
          </cell>
          <cell r="F70">
            <v>9488.1450652379426</v>
          </cell>
          <cell r="G70">
            <v>0.96499999999999997</v>
          </cell>
          <cell r="H70">
            <v>5.5208550136686381E-3</v>
          </cell>
          <cell r="I70">
            <v>9370.8656917954504</v>
          </cell>
          <cell r="J70">
            <v>0.94</v>
          </cell>
          <cell r="K70">
            <v>5.3778276817083104E-3</v>
          </cell>
          <cell r="L70">
            <v>9393.2255235079047</v>
          </cell>
          <cell r="M70">
            <v>0.92500000000000004</v>
          </cell>
          <cell r="N70">
            <v>5.2920112825321141E-3</v>
          </cell>
          <cell r="O70">
            <v>9393.6155890898208</v>
          </cell>
          <cell r="P70">
            <v>0.77294607843137197</v>
          </cell>
          <cell r="Q70">
            <v>4.4220966138894839E-3</v>
          </cell>
          <cell r="R70">
            <v>9503.4452004939449</v>
          </cell>
          <cell r="S70">
            <v>0.75292156862745041</v>
          </cell>
          <cell r="T70">
            <v>4.3075345254467512E-3</v>
          </cell>
          <cell r="U70">
            <v>9520.434777618053</v>
          </cell>
          <cell r="V70">
            <v>0.74090686274509765</v>
          </cell>
          <cell r="W70">
            <v>4.2387972723811123E-3</v>
          </cell>
          <cell r="X70">
            <v>9520.9598943342171</v>
          </cell>
          <cell r="Y70">
            <v>0.90709999999999991</v>
          </cell>
          <cell r="Z70">
            <v>5.189603712848519E-3</v>
          </cell>
          <cell r="AA70">
            <v>9411.6906158493694</v>
          </cell>
          <cell r="AB70">
            <v>0.892625</v>
          </cell>
          <cell r="AC70">
            <v>5.1067908876434899E-3</v>
          </cell>
          <cell r="AD70">
            <v>9412.0674581927342</v>
          </cell>
          <cell r="AE70">
            <v>0.86949999999999994</v>
          </cell>
          <cell r="AF70">
            <v>4.9744906055801874E-3</v>
          </cell>
          <cell r="AG70">
            <v>9432.8360654776243</v>
          </cell>
          <cell r="AH70">
            <v>0.72656931372548961</v>
          </cell>
          <cell r="AI70">
            <v>4.1567708170561152E-3</v>
          </cell>
          <cell r="AJ70">
            <v>9534.6511047879158</v>
          </cell>
          <cell r="AK70">
            <v>0.71497512254901907</v>
          </cell>
          <cell r="AL70">
            <v>4.0904393678477726E-3</v>
          </cell>
          <cell r="AM70">
            <v>9535.1583970936208</v>
          </cell>
          <cell r="AN70">
            <v>0.69645245098039166</v>
          </cell>
          <cell r="AO70">
            <v>3.9844694360382455E-3</v>
          </cell>
          <cell r="AP70">
            <v>9550.9231226036918</v>
          </cell>
          <cell r="AQ70">
            <v>0.83906749999999997</v>
          </cell>
          <cell r="AR70">
            <v>4.8003834343848806E-3</v>
          </cell>
          <cell r="AS70">
            <v>9449.9839089863981</v>
          </cell>
          <cell r="AT70">
            <v>0.67207661519607786</v>
          </cell>
          <cell r="AU70">
            <v>3.8450130057769063E-3</v>
          </cell>
          <cell r="AV70">
            <v>9564.11267351079</v>
          </cell>
        </row>
        <row r="71">
          <cell r="B71">
            <v>63</v>
          </cell>
          <cell r="C71">
            <v>6.2569680419994568E-3</v>
          </cell>
          <cell r="D71">
            <v>0.80441176470588183</v>
          </cell>
          <cell r="E71">
            <v>5.0331787043730895E-3</v>
          </cell>
          <cell r="F71">
            <v>9444.6657966730927</v>
          </cell>
          <cell r="G71">
            <v>0.96499999999999997</v>
          </cell>
          <cell r="H71">
            <v>6.0379741605294758E-3</v>
          </cell>
          <cell r="I71">
            <v>9319.1305009584867</v>
          </cell>
          <cell r="J71">
            <v>0.94</v>
          </cell>
          <cell r="K71">
            <v>5.8815499594794887E-3</v>
          </cell>
          <cell r="L71">
            <v>9342.7103752670537</v>
          </cell>
          <cell r="M71">
            <v>0.92500000000000004</v>
          </cell>
          <cell r="N71">
            <v>5.7876954388494974E-3</v>
          </cell>
          <cell r="O71">
            <v>9343.9044694085878</v>
          </cell>
          <cell r="P71">
            <v>0.77625735294117593</v>
          </cell>
          <cell r="Q71">
            <v>4.8570174497200311E-3</v>
          </cell>
          <cell r="R71">
            <v>9461.4200476525566</v>
          </cell>
          <cell r="S71">
            <v>0.75614705882352884</v>
          </cell>
          <cell r="T71">
            <v>4.7311879821107031E-3</v>
          </cell>
          <cell r="U71">
            <v>9479.4251761161995</v>
          </cell>
          <cell r="V71">
            <v>0.74408088235294068</v>
          </cell>
          <cell r="W71">
            <v>4.6556903015451071E-3</v>
          </cell>
          <cell r="X71">
            <v>9480.6024755036633</v>
          </cell>
          <cell r="Y71">
            <v>0.90709999999999991</v>
          </cell>
          <cell r="Z71">
            <v>5.6756957108977067E-3</v>
          </cell>
          <cell r="AA71">
            <v>9362.8476712851771</v>
          </cell>
          <cell r="AB71">
            <v>0.892625</v>
          </cell>
          <cell r="AC71">
            <v>5.5851260984897651E-3</v>
          </cell>
          <cell r="AD71">
            <v>9364.00199786335</v>
          </cell>
          <cell r="AE71">
            <v>0.86949999999999994</v>
          </cell>
          <cell r="AF71">
            <v>5.4404337125185274E-3</v>
          </cell>
          <cell r="AG71">
            <v>9385.9125110859277</v>
          </cell>
          <cell r="AH71">
            <v>0.72968191176470532</v>
          </cell>
          <cell r="AI71">
            <v>4.565596402736829E-3</v>
          </cell>
          <cell r="AJ71">
            <v>9495.0177453247215</v>
          </cell>
          <cell r="AK71">
            <v>0.71803805147058775</v>
          </cell>
          <cell r="AL71">
            <v>4.4927411409910285E-3</v>
          </cell>
          <cell r="AM71">
            <v>9496.1554098074848</v>
          </cell>
          <cell r="AN71">
            <v>0.69943602941176419</v>
          </cell>
          <cell r="AO71">
            <v>4.376348883452401E-3</v>
          </cell>
          <cell r="AP71">
            <v>9512.8677613357268</v>
          </cell>
          <cell r="AQ71">
            <v>0.83906749999999997</v>
          </cell>
          <cell r="AR71">
            <v>5.2500185325803786E-3</v>
          </cell>
          <cell r="AS71">
            <v>9404.6203627744962</v>
          </cell>
          <cell r="AT71">
            <v>0.67495576838235249</v>
          </cell>
          <cell r="AU71">
            <v>4.2231766725315673E-3</v>
          </cell>
          <cell r="AV71">
            <v>9527.3385358924261</v>
          </cell>
        </row>
        <row r="72">
          <cell r="B72">
            <v>64</v>
          </cell>
          <cell r="C72">
            <v>6.8270971460302208E-3</v>
          </cell>
          <cell r="D72">
            <v>0.80784313725490142</v>
          </cell>
          <cell r="E72">
            <v>5.5152235767930375E-3</v>
          </cell>
          <cell r="F72">
            <v>9397.1291059153555</v>
          </cell>
          <cell r="G72">
            <v>0.96499999999999997</v>
          </cell>
          <cell r="H72">
            <v>6.5881487459191626E-3</v>
          </cell>
          <cell r="I72">
            <v>9262.8618317950968</v>
          </cell>
          <cell r="J72">
            <v>0.94</v>
          </cell>
          <cell r="K72">
            <v>6.417471317268407E-3</v>
          </cell>
          <cell r="L72">
            <v>9287.7607574379726</v>
          </cell>
          <cell r="M72">
            <v>0.92500000000000004</v>
          </cell>
          <cell r="N72">
            <v>6.3150648600779546E-3</v>
          </cell>
          <cell r="O72">
            <v>9289.8247961299458</v>
          </cell>
          <cell r="P72">
            <v>0.77956862745097988</v>
          </cell>
          <cell r="Q72">
            <v>5.3221907516052816E-3</v>
          </cell>
          <cell r="R72">
            <v>9415.4657653819777</v>
          </cell>
          <cell r="S72">
            <v>0.75937254901960727</v>
          </cell>
          <cell r="T72">
            <v>5.1843101621854544E-3</v>
          </cell>
          <cell r="U72">
            <v>9434.576233645641</v>
          </cell>
          <cell r="V72">
            <v>0.74725490196078381</v>
          </cell>
          <cell r="W72">
            <v>5.1015818085335595E-3</v>
          </cell>
          <cell r="X72">
            <v>9436.4637265056572</v>
          </cell>
          <cell r="Y72">
            <v>0.90709999999999991</v>
          </cell>
          <cell r="Z72">
            <v>6.1928598211640129E-3</v>
          </cell>
          <cell r="AA72">
            <v>9309.7069969154763</v>
          </cell>
          <cell r="AB72">
            <v>0.892625</v>
          </cell>
          <cell r="AC72">
            <v>6.0940375899752259E-3</v>
          </cell>
          <cell r="AD72">
            <v>9311.7028659187727</v>
          </cell>
          <cell r="AE72">
            <v>0.86949999999999994</v>
          </cell>
          <cell r="AF72">
            <v>5.9361609684732766E-3</v>
          </cell>
          <cell r="AG72">
            <v>9334.849076237866</v>
          </cell>
          <cell r="AH72">
            <v>0.73279450980392102</v>
          </cell>
          <cell r="AI72">
            <v>5.0028593065089642E-3</v>
          </cell>
          <cell r="AJ72">
            <v>9451.6673264627443</v>
          </cell>
          <cell r="AK72">
            <v>0.72110098039215642</v>
          </cell>
          <cell r="AL72">
            <v>4.923026445234885E-3</v>
          </cell>
          <cell r="AM72">
            <v>9453.4916417165987</v>
          </cell>
          <cell r="AN72">
            <v>0.70241960784313673</v>
          </cell>
          <cell r="AO72">
            <v>4.7954869000215459E-3</v>
          </cell>
          <cell r="AP72">
            <v>9471.2361331299744</v>
          </cell>
          <cell r="AQ72">
            <v>0.83906749999999997</v>
          </cell>
          <cell r="AR72">
            <v>5.7283953345767117E-3</v>
          </cell>
          <cell r="AS72">
            <v>9355.245931578047</v>
          </cell>
          <cell r="AT72">
            <v>0.67783492156862701</v>
          </cell>
          <cell r="AU72">
            <v>4.627644858520792E-3</v>
          </cell>
          <cell r="AV72">
            <v>9487.1029020363349</v>
          </cell>
        </row>
        <row r="73">
          <cell r="B73">
            <v>65</v>
          </cell>
          <cell r="C73">
            <v>7.4616115726486125E-3</v>
          </cell>
          <cell r="D73">
            <v>0.81127450980392102</v>
          </cell>
          <cell r="E73">
            <v>6.0534152709477672E-3</v>
          </cell>
          <cell r="F73">
            <v>9345.301837916244</v>
          </cell>
          <cell r="G73">
            <v>0.96499999999999997</v>
          </cell>
          <cell r="H73">
            <v>7.2004551676059106E-3</v>
          </cell>
          <cell r="I73">
            <v>9201.8367202343325</v>
          </cell>
          <cell r="J73">
            <v>0.94</v>
          </cell>
          <cell r="K73">
            <v>7.0139148782896957E-3</v>
          </cell>
          <cell r="L73">
            <v>9228.1568191754632</v>
          </cell>
          <cell r="M73">
            <v>0.92500000000000004</v>
          </cell>
          <cell r="N73">
            <v>6.901990704699967E-3</v>
          </cell>
          <cell r="O73">
            <v>9231.1589500036243</v>
          </cell>
          <cell r="P73">
            <v>0.78287990196078372</v>
          </cell>
          <cell r="Q73">
            <v>5.8415457364645951E-3</v>
          </cell>
          <cell r="R73">
            <v>9365.354860563406</v>
          </cell>
          <cell r="S73">
            <v>0.7625980392156857</v>
          </cell>
          <cell r="T73">
            <v>5.690210354690901E-3</v>
          </cell>
          <cell r="U73">
            <v>9385.6644642016381</v>
          </cell>
          <cell r="V73">
            <v>0.75042892156862695</v>
          </cell>
          <cell r="W73">
            <v>5.5994091256266849E-3</v>
          </cell>
          <cell r="X73">
            <v>9388.3228348216289</v>
          </cell>
          <cell r="Y73">
            <v>0.90709999999999991</v>
          </cell>
          <cell r="Z73">
            <v>6.7684278575495553E-3</v>
          </cell>
          <cell r="AA73">
            <v>9252.0532865074692</v>
          </cell>
          <cell r="AB73">
            <v>0.892625</v>
          </cell>
          <cell r="AC73">
            <v>6.6604210300354677E-3</v>
          </cell>
          <cell r="AD73">
            <v>9254.9569986271836</v>
          </cell>
          <cell r="AE73">
            <v>0.86949999999999994</v>
          </cell>
          <cell r="AF73">
            <v>6.4878712624179685E-3</v>
          </cell>
          <cell r="AG73">
            <v>9279.4359095049149</v>
          </cell>
          <cell r="AH73">
            <v>0.73590710784313662</v>
          </cell>
          <cell r="AI73">
            <v>5.4910529922767189E-3</v>
          </cell>
          <cell r="AJ73">
            <v>9404.381964616523</v>
          </cell>
          <cell r="AK73">
            <v>0.72416390931372498</v>
          </cell>
          <cell r="AL73">
            <v>5.4034298062297509E-3</v>
          </cell>
          <cell r="AM73">
            <v>9406.9518523646202</v>
          </cell>
          <cell r="AN73">
            <v>0.70540318627450926</v>
          </cell>
          <cell r="AO73">
            <v>5.2634445780890835E-3</v>
          </cell>
          <cell r="AP73">
            <v>9425.8169443265397</v>
          </cell>
          <cell r="AQ73">
            <v>0.83906749999999997</v>
          </cell>
          <cell r="AR73">
            <v>6.2607957682333393E-3</v>
          </cell>
          <cell r="AS73">
            <v>9301.6553844297778</v>
          </cell>
          <cell r="AT73">
            <v>0.68071407475490142</v>
          </cell>
          <cell r="AU73">
            <v>5.0792240178559652E-3</v>
          </cell>
          <cell r="AV73">
            <v>9443.1999590694686</v>
          </cell>
        </row>
        <row r="74">
          <cell r="B74">
            <v>66</v>
          </cell>
          <cell r="C74">
            <v>8.2804821817318436E-3</v>
          </cell>
          <cell r="D74">
            <v>0.81470588235294061</v>
          </cell>
          <cell r="E74">
            <v>6.7461575421756447E-3</v>
          </cell>
          <cell r="F74">
            <v>9288.7308450589862</v>
          </cell>
          <cell r="G74">
            <v>0.96499999999999997</v>
          </cell>
          <cell r="H74">
            <v>7.9906653053712293E-3</v>
          </cell>
          <cell r="I74">
            <v>9135.5793074706544</v>
          </cell>
          <cell r="J74">
            <v>0.94</v>
          </cell>
          <cell r="K74">
            <v>7.7836532508279328E-3</v>
          </cell>
          <cell r="L74">
            <v>9163.4313127622572</v>
          </cell>
          <cell r="M74">
            <v>0.92500000000000004</v>
          </cell>
          <cell r="N74">
            <v>7.659446018101956E-3</v>
          </cell>
          <cell r="O74">
            <v>9167.445576737091</v>
          </cell>
          <cell r="P74">
            <v>0.78619117647058767</v>
          </cell>
          <cell r="Q74">
            <v>6.5100420281994963E-3</v>
          </cell>
          <cell r="R74">
            <v>9310.6467118072051</v>
          </cell>
          <cell r="S74">
            <v>0.76582352941176413</v>
          </cell>
          <cell r="T74">
            <v>6.3413880896451055E-3</v>
          </cell>
          <cell r="U74">
            <v>9332.2580590817834</v>
          </cell>
          <cell r="V74">
            <v>0.75360294117647009</v>
          </cell>
          <cell r="W74">
            <v>6.2401957265124713E-3</v>
          </cell>
          <cell r="X74">
            <v>9335.7537742659988</v>
          </cell>
          <cell r="Y74">
            <v>0.90709999999999991</v>
          </cell>
          <cell r="Z74">
            <v>7.5112253870489544E-3</v>
          </cell>
          <cell r="AA74">
            <v>9189.4314313035393</v>
          </cell>
          <cell r="AB74">
            <v>0.892625</v>
          </cell>
          <cell r="AC74">
            <v>7.3913654074683867E-3</v>
          </cell>
          <cell r="AD74">
            <v>9193.3150884014522</v>
          </cell>
          <cell r="AE74">
            <v>0.86949999999999994</v>
          </cell>
          <cell r="AF74">
            <v>7.1998792570158376E-3</v>
          </cell>
          <cell r="AG74">
            <v>9219.2321239361881</v>
          </cell>
          <cell r="AH74">
            <v>0.73901970588235233</v>
          </cell>
          <cell r="AI74">
            <v>6.119439506507526E-3</v>
          </cell>
          <cell r="AJ74">
            <v>9352.7420048892018</v>
          </cell>
          <cell r="AK74">
            <v>0.72722683823529366</v>
          </cell>
          <cell r="AL74">
            <v>6.0217888760845349E-3</v>
          </cell>
          <cell r="AM74">
            <v>9356.1220483397847</v>
          </cell>
          <cell r="AN74">
            <v>0.7083867647058818</v>
          </cell>
          <cell r="AO74">
            <v>5.8657839829217226E-3</v>
          </cell>
          <cell r="AP74">
            <v>9376.2046792368637</v>
          </cell>
          <cell r="AQ74">
            <v>0.83906749999999997</v>
          </cell>
          <cell r="AR74">
            <v>6.9478834830202837E-3</v>
          </cell>
          <cell r="AS74">
            <v>9243.4196197613746</v>
          </cell>
          <cell r="AT74">
            <v>0.68359322794117594</v>
          </cell>
          <cell r="AU74">
            <v>5.6604815435194623E-3</v>
          </cell>
          <cell r="AV74">
            <v>9395.2358310319469</v>
          </cell>
        </row>
        <row r="75">
          <cell r="B75">
            <v>67</v>
          </cell>
          <cell r="C75">
            <v>9.1655329161125457E-3</v>
          </cell>
          <cell r="D75">
            <v>0.81813725490196021</v>
          </cell>
          <cell r="E75">
            <v>7.4986639397018762E-3</v>
          </cell>
          <cell r="F75">
            <v>9226.0676034113512</v>
          </cell>
          <cell r="G75">
            <v>0.96499999999999997</v>
          </cell>
          <cell r="H75">
            <v>8.8447392640486067E-3</v>
          </cell>
          <cell r="I75">
            <v>9062.5799508539822</v>
          </cell>
          <cell r="J75">
            <v>0.94</v>
          </cell>
          <cell r="K75">
            <v>8.6156009411457925E-3</v>
          </cell>
          <cell r="L75">
            <v>9092.1063408359369</v>
          </cell>
          <cell r="M75">
            <v>0.92500000000000004</v>
          </cell>
          <cell r="N75">
            <v>8.4781179474041051E-3</v>
          </cell>
          <cell r="O75">
            <v>9097.2280222181853</v>
          </cell>
          <cell r="P75">
            <v>0.78950245098039162</v>
          </cell>
          <cell r="Q75">
            <v>7.2362107018123113E-3</v>
          </cell>
          <cell r="R75">
            <v>9250.0340104036222</v>
          </cell>
          <cell r="S75">
            <v>0.76904901960784255</v>
          </cell>
          <cell r="T75">
            <v>7.0487441033197634E-3</v>
          </cell>
          <cell r="U75">
            <v>9273.0785889764265</v>
          </cell>
          <cell r="V75">
            <v>0.75677696078431322</v>
          </cell>
          <cell r="W75">
            <v>6.936264144224236E-3</v>
          </cell>
          <cell r="X75">
            <v>9277.4968434600523</v>
          </cell>
          <cell r="Y75">
            <v>0.90709999999999991</v>
          </cell>
          <cell r="Z75">
            <v>8.314054908205689E-3</v>
          </cell>
          <cell r="AA75">
            <v>9120.4075406441862</v>
          </cell>
          <cell r="AB75">
            <v>0.892625</v>
          </cell>
          <cell r="AC75">
            <v>8.1813838192449605E-3</v>
          </cell>
          <cell r="AD75">
            <v>9125.3639372770849</v>
          </cell>
          <cell r="AE75">
            <v>0.86949999999999994</v>
          </cell>
          <cell r="AF75">
            <v>7.9694308705598581E-3</v>
          </cell>
          <cell r="AG75">
            <v>9152.8547658014468</v>
          </cell>
          <cell r="AH75">
            <v>0.74213230392156804</v>
          </cell>
          <cell r="AI75">
            <v>6.8020380597035718E-3</v>
          </cell>
          <cell r="AJ75">
            <v>9295.5084659703098</v>
          </cell>
          <cell r="AK75">
            <v>0.73028976715686234</v>
          </cell>
          <cell r="AL75">
            <v>6.6934948991763882E-3</v>
          </cell>
          <cell r="AM75">
            <v>9299.7814566658035</v>
          </cell>
          <cell r="AN75">
            <v>0.71137034313725445</v>
          </cell>
          <cell r="AO75">
            <v>6.5200882955707817E-3</v>
          </cell>
          <cell r="AP75">
            <v>9321.2058880088007</v>
          </cell>
          <cell r="AQ75">
            <v>0.83906749999999997</v>
          </cell>
          <cell r="AR75">
            <v>7.6905007900902635E-3</v>
          </cell>
          <cell r="AS75">
            <v>9179.1974172586088</v>
          </cell>
          <cell r="AT75">
            <v>0.68647238112745046</v>
          </cell>
          <cell r="AU75">
            <v>6.2918852052258039E-3</v>
          </cell>
          <cell r="AV75">
            <v>9342.0542720133781</v>
          </cell>
        </row>
        <row r="76">
          <cell r="B76">
            <v>68</v>
          </cell>
          <cell r="C76">
            <v>1.0118470232419739E-2</v>
          </cell>
          <cell r="D76">
            <v>0.8215686274509798</v>
          </cell>
          <cell r="E76">
            <v>8.3130177007526822E-3</v>
          </cell>
          <cell r="F76">
            <v>9156.8844229683982</v>
          </cell>
          <cell r="G76">
            <v>0.96499999999999997</v>
          </cell>
          <cell r="H76">
            <v>9.7643237742850476E-3</v>
          </cell>
          <cell r="I76">
            <v>8982.4237941290849</v>
          </cell>
          <cell r="J76">
            <v>0.94</v>
          </cell>
          <cell r="K76">
            <v>9.5113620184745541E-3</v>
          </cell>
          <cell r="L76">
            <v>9013.7723808888331</v>
          </cell>
          <cell r="M76">
            <v>0.92500000000000004</v>
          </cell>
          <cell r="N76">
            <v>9.3595849649882584E-3</v>
          </cell>
          <cell r="O76">
            <v>9020.1006500513904</v>
          </cell>
          <cell r="P76">
            <v>0.79281372549019546</v>
          </cell>
          <cell r="Q76">
            <v>8.0220620812263364E-3</v>
          </cell>
          <cell r="R76">
            <v>9183.0988153054113</v>
          </cell>
          <cell r="S76">
            <v>0.77227450980392098</v>
          </cell>
          <cell r="T76">
            <v>7.8142366387075196E-3</v>
          </cell>
          <cell r="U76">
            <v>9207.7150309527588</v>
          </cell>
          <cell r="V76">
            <v>0.75995098039215636</v>
          </cell>
          <cell r="W76">
            <v>7.6895413731962311E-3</v>
          </cell>
          <cell r="X76">
            <v>9213.1456747566062</v>
          </cell>
          <cell r="Y76">
            <v>0.90709999999999991</v>
          </cell>
          <cell r="Z76">
            <v>9.1784643478279443E-3</v>
          </cell>
          <cell r="AA76">
            <v>9044.5799715660578</v>
          </cell>
          <cell r="AB76">
            <v>0.892625</v>
          </cell>
          <cell r="AC76">
            <v>9.0319994912136693E-3</v>
          </cell>
          <cell r="AD76">
            <v>9050.7058324159243</v>
          </cell>
          <cell r="AE76">
            <v>0.86949999999999994</v>
          </cell>
          <cell r="AF76">
            <v>8.7980098670889621E-3</v>
          </cell>
          <cell r="AG76">
            <v>9079.911722477118</v>
          </cell>
          <cell r="AH76">
            <v>0.74524490196078375</v>
          </cell>
          <cell r="AI76">
            <v>7.5407383563527572E-3</v>
          </cell>
          <cell r="AJ76">
            <v>9232.2800636004831</v>
          </cell>
          <cell r="AK76">
            <v>0.73335269607843079</v>
          </cell>
          <cell r="AL76">
            <v>7.4204074251343621E-3</v>
          </cell>
          <cell r="AM76">
            <v>9237.5334169221551</v>
          </cell>
          <cell r="AN76">
            <v>0.71435392156862698</v>
          </cell>
          <cell r="AO76">
            <v>7.2281688908044572E-3</v>
          </cell>
          <cell r="AP76">
            <v>9260.430802597788</v>
          </cell>
          <cell r="AQ76">
            <v>0.83906749999999997</v>
          </cell>
          <cell r="AR76">
            <v>8.4900795217408495E-3</v>
          </cell>
          <cell r="AS76">
            <v>9108.6047922687867</v>
          </cell>
          <cell r="AT76">
            <v>0.68935153431372498</v>
          </cell>
          <cell r="AU76">
            <v>6.9751829796263001E-3</v>
          </cell>
          <cell r="AV76">
            <v>9283.2751389528803</v>
          </cell>
        </row>
        <row r="77">
          <cell r="B77">
            <v>69</v>
          </cell>
          <cell r="C77">
            <v>1.1197798030464959E-2</v>
          </cell>
          <cell r="D77">
            <v>0.8249999999999994</v>
          </cell>
          <cell r="E77">
            <v>9.2381833751335844E-3</v>
          </cell>
          <cell r="F77">
            <v>9080.7630806765155</v>
          </cell>
          <cell r="G77">
            <v>0.96499999999999997</v>
          </cell>
          <cell r="H77">
            <v>1.0805875099398685E-2</v>
          </cell>
          <cell r="I77">
            <v>8894.7164999253673</v>
          </cell>
          <cell r="J77">
            <v>0.94</v>
          </cell>
          <cell r="K77">
            <v>1.052593014863706E-2</v>
          </cell>
          <cell r="L77">
            <v>8928.0391286220711</v>
          </cell>
          <cell r="M77">
            <v>0.92500000000000004</v>
          </cell>
          <cell r="N77">
            <v>1.0357963178180087E-2</v>
          </cell>
          <cell r="O77">
            <v>8935.6762516244889</v>
          </cell>
          <cell r="P77">
            <v>0.79612499999999942</v>
          </cell>
          <cell r="Q77">
            <v>8.914846957003909E-3</v>
          </cell>
          <cell r="R77">
            <v>9109.4314265109952</v>
          </cell>
          <cell r="S77">
            <v>0.77549999999999941</v>
          </cell>
          <cell r="T77">
            <v>8.6838923726255696E-3</v>
          </cell>
          <cell r="U77">
            <v>9135.7637667991094</v>
          </cell>
          <cell r="V77">
            <v>0.7631249999999995</v>
          </cell>
          <cell r="W77">
            <v>8.5453196219985664E-3</v>
          </cell>
          <cell r="X77">
            <v>9142.3008099132821</v>
          </cell>
          <cell r="Y77">
            <v>0.90709999999999991</v>
          </cell>
          <cell r="Z77">
            <v>1.0157522593434764E-2</v>
          </cell>
          <cell r="AA77">
            <v>8961.5646167559589</v>
          </cell>
          <cell r="AB77">
            <v>0.892625</v>
          </cell>
          <cell r="AC77">
            <v>9.9954344669437832E-3</v>
          </cell>
          <cell r="AD77">
            <v>8968.9598619424196</v>
          </cell>
          <cell r="AE77">
            <v>0.86949999999999994</v>
          </cell>
          <cell r="AF77">
            <v>9.7364853874892816E-3</v>
          </cell>
          <cell r="AG77">
            <v>9000.0265695504677</v>
          </cell>
          <cell r="AH77">
            <v>0.74835749999999945</v>
          </cell>
          <cell r="AI77">
            <v>8.3799561395836736E-3</v>
          </cell>
          <cell r="AJ77">
            <v>9162.6618552083</v>
          </cell>
          <cell r="AK77">
            <v>0.73641562499999946</v>
          </cell>
          <cell r="AL77">
            <v>8.2462334352286157E-3</v>
          </cell>
          <cell r="AM77">
            <v>9168.9871553652993</v>
          </cell>
          <cell r="AN77">
            <v>0.71733749999999952</v>
          </cell>
          <cell r="AO77">
            <v>8.0326004446786524E-3</v>
          </cell>
          <cell r="AP77">
            <v>9193.4948447550032</v>
          </cell>
          <cell r="AQ77">
            <v>0.83906749999999997</v>
          </cell>
          <cell r="AR77">
            <v>9.3957083989271561E-3</v>
          </cell>
          <cell r="AS77">
            <v>9031.2720132503146</v>
          </cell>
          <cell r="AT77">
            <v>0.6922306874999995</v>
          </cell>
          <cell r="AU77">
            <v>7.7514594291148986E-3</v>
          </cell>
          <cell r="AV77">
            <v>9218.5225962084678</v>
          </cell>
        </row>
        <row r="78">
          <cell r="B78">
            <v>70</v>
          </cell>
          <cell r="C78">
            <v>1.2422386209433478E-2</v>
          </cell>
          <cell r="D78">
            <v>0.828431372549019</v>
          </cell>
          <cell r="E78">
            <v>1.0291094457814981E-2</v>
          </cell>
          <cell r="F78">
            <v>8996.8733261510824</v>
          </cell>
          <cell r="G78">
            <v>0.96499999999999997</v>
          </cell>
          <cell r="H78">
            <v>1.1987602692103305E-2</v>
          </cell>
          <cell r="I78">
            <v>8798.6013043826133</v>
          </cell>
          <cell r="J78">
            <v>0.95</v>
          </cell>
          <cell r="K78">
            <v>1.1801266898961804E-2</v>
          </cell>
          <cell r="L78">
            <v>8834.0632123898977</v>
          </cell>
          <cell r="M78">
            <v>0.92500000000000004</v>
          </cell>
          <cell r="N78">
            <v>1.1490707243725968E-2</v>
          </cell>
          <cell r="O78">
            <v>8843.120846038024</v>
          </cell>
          <cell r="P78">
            <v>0.79943627450980326</v>
          </cell>
          <cell r="Q78">
            <v>9.9309061517914559E-3</v>
          </cell>
          <cell r="R78">
            <v>9028.2222394783275</v>
          </cell>
          <cell r="S78">
            <v>0.78700980392156805</v>
          </cell>
          <cell r="T78">
            <v>9.7765397349242333E-3</v>
          </cell>
          <cell r="U78">
            <v>9056.4297775064933</v>
          </cell>
          <cell r="V78">
            <v>0.76629901960784264</v>
          </cell>
          <cell r="W78">
            <v>9.5192623734788595E-3</v>
          </cell>
          <cell r="X78">
            <v>9064.1769274121161</v>
          </cell>
          <cell r="Y78">
            <v>0.91674999999999995</v>
          </cell>
          <cell r="Z78">
            <v>1.138822255749814E-2</v>
          </cell>
          <cell r="AA78">
            <v>8870.5373216887347</v>
          </cell>
          <cell r="AB78">
            <v>0.892625</v>
          </cell>
          <cell r="AC78">
            <v>1.1088532490195558E-2</v>
          </cell>
          <cell r="AD78">
            <v>8879.3112114057258</v>
          </cell>
          <cell r="AE78">
            <v>0.87875000000000003</v>
          </cell>
          <cell r="AF78">
            <v>1.091617188153967E-2</v>
          </cell>
          <cell r="AG78">
            <v>8912.3979423690234</v>
          </cell>
          <cell r="AH78">
            <v>0.75946446078431307</v>
          </cell>
          <cell r="AI78">
            <v>9.434360844201883E-3</v>
          </cell>
          <cell r="AJ78">
            <v>9085.8791507398182</v>
          </cell>
          <cell r="AK78">
            <v>0.73947855392156803</v>
          </cell>
          <cell r="AL78">
            <v>9.1860881904070966E-3</v>
          </cell>
          <cell r="AM78">
            <v>9093.3775469175453</v>
          </cell>
          <cell r="AN78">
            <v>0.72798406862745046</v>
          </cell>
          <cell r="AO78">
            <v>9.0432992548049162E-3</v>
          </cell>
          <cell r="AP78">
            <v>9119.6471739768731</v>
          </cell>
          <cell r="AQ78">
            <v>0.84799374999999999</v>
          </cell>
          <cell r="AR78">
            <v>1.053410586568578E-2</v>
          </cell>
          <cell r="AS78">
            <v>8946.416814942424</v>
          </cell>
          <cell r="AT78">
            <v>0.70250462622548959</v>
          </cell>
          <cell r="AU78">
            <v>8.7267837808867425E-3</v>
          </cell>
          <cell r="AV78">
            <v>9147.0655923075792</v>
          </cell>
        </row>
        <row r="79">
          <cell r="B79">
            <v>71</v>
          </cell>
          <cell r="C79">
            <v>1.3832309405714458E-2</v>
          </cell>
          <cell r="D79">
            <v>0.83186274509803859</v>
          </cell>
          <cell r="E79">
            <v>1.1506582873283048E-2</v>
          </cell>
          <cell r="F79">
            <v>8904.2856529266664</v>
          </cell>
          <cell r="G79">
            <v>0.96499999999999997</v>
          </cell>
          <cell r="H79">
            <v>1.3348178576514451E-2</v>
          </cell>
          <cell r="I79">
            <v>8693.1271676994529</v>
          </cell>
          <cell r="J79">
            <v>0.95</v>
          </cell>
          <cell r="K79">
            <v>1.3140693935428735E-2</v>
          </cell>
          <cell r="L79">
            <v>8729.8100746181844</v>
          </cell>
          <cell r="M79">
            <v>0.92500000000000004</v>
          </cell>
          <cell r="N79">
            <v>1.2794886200285875E-2</v>
          </cell>
          <cell r="O79">
            <v>8741.5071332753105</v>
          </cell>
          <cell r="P79">
            <v>0.80274754901960721</v>
          </cell>
          <cell r="Q79">
            <v>1.110385247271814E-2</v>
          </cell>
          <cell r="R79">
            <v>8938.563811700551</v>
          </cell>
          <cell r="S79">
            <v>0.7902696078431366</v>
          </cell>
          <cell r="T79">
            <v>1.0931253729618895E-2</v>
          </cell>
          <cell r="U79">
            <v>8967.8892319301503</v>
          </cell>
          <cell r="V79">
            <v>0.76947303921568577</v>
          </cell>
          <cell r="W79">
            <v>1.064358915778682E-2</v>
          </cell>
          <cell r="X79">
            <v>8977.8926490404465</v>
          </cell>
          <cell r="Y79">
            <v>0.91674999999999995</v>
          </cell>
          <cell r="Z79">
            <v>1.2680769647688729E-2</v>
          </cell>
          <cell r="AA79">
            <v>8769.5176684647504</v>
          </cell>
          <cell r="AB79">
            <v>0.892625</v>
          </cell>
          <cell r="AC79">
            <v>1.2347065183275868E-2</v>
          </cell>
          <cell r="AD79">
            <v>8780.8526805474958</v>
          </cell>
          <cell r="AE79">
            <v>0.87875000000000003</v>
          </cell>
          <cell r="AF79">
            <v>1.215514189027158E-2</v>
          </cell>
          <cell r="AG79">
            <v>8815.1086745534431</v>
          </cell>
          <cell r="AH79">
            <v>0.76261017156862676</v>
          </cell>
          <cell r="AI79">
            <v>1.0548659849082232E-2</v>
          </cell>
          <cell r="AJ79">
            <v>9000.1596882449285</v>
          </cell>
          <cell r="AK79">
            <v>0.7425414828431367</v>
          </cell>
          <cell r="AL79">
            <v>1.027106353726428E-2</v>
          </cell>
          <cell r="AM79">
            <v>9009.8449788228936</v>
          </cell>
          <cell r="AN79">
            <v>0.73099938725490143</v>
          </cell>
          <cell r="AO79">
            <v>1.0111409699897479E-2</v>
          </cell>
          <cell r="AP79">
            <v>9037.1754754843641</v>
          </cell>
          <cell r="AQ79">
            <v>0.84799374999999999</v>
          </cell>
          <cell r="AR79">
            <v>1.1729711924112074E-2</v>
          </cell>
          <cell r="AS79">
            <v>8852.1743130952691</v>
          </cell>
          <cell r="AT79">
            <v>0.70541440870097982</v>
          </cell>
          <cell r="AU79">
            <v>9.7575103604010654E-3</v>
          </cell>
          <cell r="AV79">
            <v>9067.2411286539227</v>
          </cell>
        </row>
        <row r="80">
          <cell r="B80">
            <v>72</v>
          </cell>
          <cell r="C80">
            <v>1.5466509943090461E-2</v>
          </cell>
          <cell r="D80">
            <v>0.83529411764705819</v>
          </cell>
          <cell r="E80">
            <v>1.2919084775993199E-2</v>
          </cell>
          <cell r="F80">
            <v>8801.8277521338805</v>
          </cell>
          <cell r="G80">
            <v>0.96499999999999997</v>
          </cell>
          <cell r="H80">
            <v>1.4925182095082295E-2</v>
          </cell>
          <cell r="I80">
            <v>8577.0897538766512</v>
          </cell>
          <cell r="J80">
            <v>0.95</v>
          </cell>
          <cell r="K80">
            <v>1.4693184445935937E-2</v>
          </cell>
          <cell r="L80">
            <v>8615.0943123132056</v>
          </cell>
          <cell r="M80">
            <v>0.92500000000000004</v>
          </cell>
          <cell r="N80">
            <v>1.4306521697358677E-2</v>
          </cell>
          <cell r="O80">
            <v>8629.6605442860655</v>
          </cell>
          <cell r="P80">
            <v>0.80605882352941116</v>
          </cell>
          <cell r="Q80">
            <v>1.2466916808833437E-2</v>
          </cell>
          <cell r="R80">
            <v>8839.3113178174499</v>
          </cell>
          <cell r="S80">
            <v>0.79352941176470526</v>
          </cell>
          <cell r="T80">
            <v>1.2273130537193538E-2</v>
          </cell>
          <cell r="U80">
            <v>8869.8589593168053</v>
          </cell>
          <cell r="V80">
            <v>0.77264705882352891</v>
          </cell>
          <cell r="W80">
            <v>1.1950153417793711E-2</v>
          </cell>
          <cell r="X80">
            <v>8882.3356481813462</v>
          </cell>
          <cell r="Y80">
            <v>0.91674999999999995</v>
          </cell>
          <cell r="Z80">
            <v>1.4178922990328181E-2</v>
          </cell>
          <cell r="AA80">
            <v>8658.3134349896118</v>
          </cell>
          <cell r="AB80">
            <v>0.892625</v>
          </cell>
          <cell r="AC80">
            <v>1.3805793437951124E-2</v>
          </cell>
          <cell r="AD80">
            <v>8672.4349201360328</v>
          </cell>
          <cell r="AE80">
            <v>0.87875000000000003</v>
          </cell>
          <cell r="AF80">
            <v>1.3591195612490744E-2</v>
          </cell>
          <cell r="AG80">
            <v>8707.9597778360821</v>
          </cell>
          <cell r="AH80">
            <v>0.76575588235294056</v>
          </cell>
          <cell r="AI80">
            <v>1.1843570968391766E-2</v>
          </cell>
          <cell r="AJ80">
            <v>8905.2200651062103</v>
          </cell>
          <cell r="AK80">
            <v>0.74560441176470538</v>
          </cell>
          <cell r="AL80">
            <v>1.153189804817093E-2</v>
          </cell>
          <cell r="AM80">
            <v>8917.3042885845025</v>
          </cell>
          <cell r="AN80">
            <v>0.7340147058823524</v>
          </cell>
          <cell r="AO80">
            <v>1.1352645746904024E-2</v>
          </cell>
          <cell r="AP80">
            <v>8945.7968917218768</v>
          </cell>
          <cell r="AQ80">
            <v>0.84799374999999999</v>
          </cell>
          <cell r="AR80">
            <v>1.3115503766053567E-2</v>
          </cell>
          <cell r="AS80">
            <v>8748.3408585006364</v>
          </cell>
          <cell r="AT80">
            <v>0.70832419117647005</v>
          </cell>
          <cell r="AU80">
            <v>1.0955303145762383E-2</v>
          </cell>
          <cell r="AV80">
            <v>8978.7674294008266</v>
          </cell>
        </row>
        <row r="81">
          <cell r="B81">
            <v>73</v>
          </cell>
          <cell r="C81">
            <v>1.7362243911543243E-2</v>
          </cell>
          <cell r="D81">
            <v>0.83872549019607778</v>
          </cell>
          <cell r="E81">
            <v>1.4562156535612974E-2</v>
          </cell>
          <cell r="F81">
            <v>8688.1161932203722</v>
          </cell>
          <cell r="G81">
            <v>0.96499999999999997</v>
          </cell>
          <cell r="H81">
            <v>1.6754565374639228E-2</v>
          </cell>
          <cell r="I81">
            <v>8449.0751274541781</v>
          </cell>
          <cell r="J81">
            <v>0.95</v>
          </cell>
          <cell r="K81">
            <v>1.649413171596608E-2</v>
          </cell>
          <cell r="L81">
            <v>8488.5111425632549</v>
          </cell>
          <cell r="M81">
            <v>0.92500000000000004</v>
          </cell>
          <cell r="N81">
            <v>1.6060075618177502E-2</v>
          </cell>
          <cell r="O81">
            <v>8506.2001184683959</v>
          </cell>
          <cell r="P81">
            <v>0.809370098039215</v>
          </cell>
          <cell r="Q81">
            <v>1.4052481056866519E-2</v>
          </cell>
          <cell r="R81">
            <v>8729.1123589708404</v>
          </cell>
          <cell r="S81">
            <v>0.79678921568627381</v>
          </cell>
          <cell r="T81">
            <v>1.3834048708832323E-2</v>
          </cell>
          <cell r="U81">
            <v>8760.9980224626142</v>
          </cell>
          <cell r="V81">
            <v>0.77582107843137194</v>
          </cell>
          <cell r="W81">
            <v>1.3469994795441999E-2</v>
          </cell>
          <cell r="X81">
            <v>8776.1903744772408</v>
          </cell>
          <cell r="Y81">
            <v>0.91674999999999995</v>
          </cell>
          <cell r="Z81">
            <v>1.5916837105907269E-2</v>
          </cell>
          <cell r="AA81">
            <v>8535.5478755687709</v>
          </cell>
          <cell r="AB81">
            <v>0.892625</v>
          </cell>
          <cell r="AC81">
            <v>1.5497972971541287E-2</v>
          </cell>
          <cell r="AD81">
            <v>8552.7050750245617</v>
          </cell>
          <cell r="AE81">
            <v>0.87875000000000003</v>
          </cell>
          <cell r="AF81">
            <v>1.5257071837268625E-2</v>
          </cell>
          <cell r="AG81">
            <v>8589.6081931098106</v>
          </cell>
          <cell r="AH81">
            <v>0.76890159313725426</v>
          </cell>
          <cell r="AI81">
            <v>1.3349857004023193E-2</v>
          </cell>
          <cell r="AJ81">
            <v>8799.7504592759797</v>
          </cell>
          <cell r="AK81">
            <v>0.74866734068627394</v>
          </cell>
          <cell r="AL81">
            <v>1.299854497760153E-2</v>
          </cell>
          <cell r="AM81">
            <v>8814.4708446640288</v>
          </cell>
          <cell r="AN81">
            <v>0.73703002450980326</v>
          </cell>
          <cell r="AO81">
            <v>1.2796495055669899E-2</v>
          </cell>
          <cell r="AP81">
            <v>8844.2384286864035</v>
          </cell>
          <cell r="AQ81">
            <v>0.84799374999999999</v>
          </cell>
          <cell r="AR81">
            <v>1.4723074322964222E-2</v>
          </cell>
          <cell r="AS81">
            <v>8633.6019610242511</v>
          </cell>
          <cell r="AT81">
            <v>0.71123397365196017</v>
          </cell>
          <cell r="AU81">
            <v>1.2348617728721452E-2</v>
          </cell>
          <cell r="AV81">
            <v>8880.4023103364416</v>
          </cell>
        </row>
        <row r="82">
          <cell r="B82">
            <v>74</v>
          </cell>
          <cell r="C82">
            <v>1.9628126468647908E-2</v>
          </cell>
          <cell r="D82">
            <v>0.84215686274509738</v>
          </cell>
          <cell r="E82">
            <v>1.6529961408400528E-2</v>
          </cell>
          <cell r="F82">
            <v>8561.5984852151032</v>
          </cell>
          <cell r="G82">
            <v>0.96499999999999997</v>
          </cell>
          <cell r="H82">
            <v>1.8941142042245229E-2</v>
          </cell>
          <cell r="I82">
            <v>8307.5145458760089</v>
          </cell>
          <cell r="J82">
            <v>0.95</v>
          </cell>
          <cell r="K82">
            <v>1.8646720145215512E-2</v>
          </cell>
          <cell r="L82">
            <v>8348.5005217053713</v>
          </cell>
          <cell r="M82">
            <v>0.92500000000000004</v>
          </cell>
          <cell r="N82">
            <v>1.8156016983499317E-2</v>
          </cell>
          <cell r="O82">
            <v>8369.5899013424441</v>
          </cell>
          <cell r="P82">
            <v>0.81268137254901895</v>
          </cell>
          <cell r="Q82">
            <v>1.5951412759106512E-2</v>
          </cell>
          <cell r="R82">
            <v>8606.4466729031428</v>
          </cell>
          <cell r="S82">
            <v>0.80004901960784247</v>
          </cell>
          <cell r="T82">
            <v>1.5703463337980502E-2</v>
          </cell>
          <cell r="U82">
            <v>8639.7979490818834</v>
          </cell>
          <cell r="V82">
            <v>0.77899509803921507</v>
          </cell>
          <cell r="W82">
            <v>1.5290214302770489E-2</v>
          </cell>
          <cell r="X82">
            <v>8657.9751358092235</v>
          </cell>
          <cell r="Y82">
            <v>0.91674999999999995</v>
          </cell>
          <cell r="Z82">
            <v>1.7994084940132968E-2</v>
          </cell>
          <cell r="AA82">
            <v>8399.6889504236697</v>
          </cell>
          <cell r="AB82">
            <v>0.892625</v>
          </cell>
          <cell r="AC82">
            <v>1.752055638907684E-2</v>
          </cell>
          <cell r="AD82">
            <v>8420.1554829382676</v>
          </cell>
          <cell r="AE82">
            <v>0.87875000000000003</v>
          </cell>
          <cell r="AF82">
            <v>1.724821613432435E-2</v>
          </cell>
          <cell r="AG82">
            <v>8458.5559238535425</v>
          </cell>
          <cell r="AH82">
            <v>0.77204730392156795</v>
          </cell>
          <cell r="AI82">
            <v>1.5153842121151184E-2</v>
          </cell>
          <cell r="AJ82">
            <v>8682.2750489735572</v>
          </cell>
          <cell r="AK82">
            <v>0.75173026960784262</v>
          </cell>
          <cell r="AL82">
            <v>1.4755056802173523E-2</v>
          </cell>
          <cell r="AM82">
            <v>8699.895548935905</v>
          </cell>
          <cell r="AN82">
            <v>0.74004534313725434</v>
          </cell>
          <cell r="AO82">
            <v>1.4525703587631965E-2</v>
          </cell>
          <cell r="AP82">
            <v>8731.0631753625512</v>
          </cell>
          <cell r="AQ82">
            <v>0.84799374999999999</v>
          </cell>
          <cell r="AR82">
            <v>1.6644528569622997E-2</v>
          </cell>
          <cell r="AS82">
            <v>8506.4887976772006</v>
          </cell>
          <cell r="AT82">
            <v>0.7141437561274504</v>
          </cell>
          <cell r="AU82">
            <v>1.4017303962064846E-2</v>
          </cell>
          <cell r="AV82">
            <v>8770.7416169288426</v>
          </cell>
        </row>
        <row r="83">
          <cell r="B83">
            <v>75</v>
          </cell>
          <cell r="C83">
            <v>2.2258767670712477E-2</v>
          </cell>
          <cell r="D83">
            <v>0.84558823529411697</v>
          </cell>
          <cell r="E83">
            <v>1.8821752074499508E-2</v>
          </cell>
          <cell r="F83">
            <v>8420.075592660276</v>
          </cell>
          <cell r="G83">
            <v>0.96499999999999997</v>
          </cell>
          <cell r="H83">
            <v>2.1479710802237539E-2</v>
          </cell>
          <cell r="I83">
            <v>8150.1607328445534</v>
          </cell>
          <cell r="J83">
            <v>0.95</v>
          </cell>
          <cell r="K83">
            <v>2.1145829287176853E-2</v>
          </cell>
          <cell r="L83">
            <v>8192.8283688449446</v>
          </cell>
          <cell r="M83">
            <v>0.92500000000000004</v>
          </cell>
          <cell r="N83">
            <v>2.0589360095409043E-2</v>
          </cell>
          <cell r="O83">
            <v>8217.6314849487462</v>
          </cell>
          <cell r="P83">
            <v>0.81599264705882291</v>
          </cell>
          <cell r="Q83">
            <v>1.8162990751892025E-2</v>
          </cell>
          <cell r="R83">
            <v>8469.1616896344258</v>
          </cell>
          <cell r="S83">
            <v>0.80330882352941113</v>
          </cell>
          <cell r="T83">
            <v>1.7880664470774531E-2</v>
          </cell>
          <cell r="U83">
            <v>8504.1231987409174</v>
          </cell>
          <cell r="V83">
            <v>0.78216911764705821</v>
          </cell>
          <cell r="W83">
            <v>1.7410120668912045E-2</v>
          </cell>
          <cell r="X83">
            <v>8525.592840554642</v>
          </cell>
          <cell r="Y83">
            <v>0.91674999999999995</v>
          </cell>
          <cell r="Z83">
            <v>2.0405725262125661E-2</v>
          </cell>
          <cell r="AA83">
            <v>8248.5442339790497</v>
          </cell>
          <cell r="AB83">
            <v>0.892625</v>
          </cell>
          <cell r="AC83">
            <v>1.9868732492069725E-2</v>
          </cell>
          <cell r="AD83">
            <v>8272.6296739946538</v>
          </cell>
          <cell r="AE83">
            <v>0.87875000000000003</v>
          </cell>
          <cell r="AF83">
            <v>1.9559892090638589E-2</v>
          </cell>
          <cell r="AG83">
            <v>8312.6609230946469</v>
          </cell>
          <cell r="AH83">
            <v>0.77519301470588176</v>
          </cell>
          <cell r="AI83">
            <v>1.7254841214297423E-2</v>
          </cell>
          <cell r="AJ83">
            <v>8550.7052236290019</v>
          </cell>
          <cell r="AK83">
            <v>0.75479319852941118</v>
          </cell>
          <cell r="AL83">
            <v>1.6800766445500121E-2</v>
          </cell>
          <cell r="AM83">
            <v>8571.5280959383799</v>
          </cell>
          <cell r="AN83">
            <v>0.74306066176470531</v>
          </cell>
          <cell r="AO83">
            <v>1.6539614635466441E-2</v>
          </cell>
          <cell r="AP83">
            <v>8604.2383396723471</v>
          </cell>
          <cell r="AQ83">
            <v>0.84799374999999999</v>
          </cell>
          <cell r="AR83">
            <v>1.8875295867466238E-2</v>
          </cell>
          <cell r="AS83">
            <v>8364.9023018570842</v>
          </cell>
          <cell r="AT83">
            <v>0.71705353860294063</v>
          </cell>
          <cell r="AU83">
            <v>1.5960728123225118E-2</v>
          </cell>
          <cell r="AV83">
            <v>8647.7994657116196</v>
          </cell>
        </row>
        <row r="84">
          <cell r="B84">
            <v>76</v>
          </cell>
          <cell r="C84">
            <v>2.530212988729107E-2</v>
          </cell>
          <cell r="D84">
            <v>0.84901960784313657</v>
          </cell>
          <cell r="E84">
            <v>2.148200439450397E-2</v>
          </cell>
          <cell r="F84">
            <v>8261.5950174066802</v>
          </cell>
          <cell r="G84">
            <v>0.96499999999999997</v>
          </cell>
          <cell r="H84">
            <v>2.4416555341235883E-2</v>
          </cell>
          <cell r="I84">
            <v>7975.0976373112999</v>
          </cell>
          <cell r="J84">
            <v>0.95</v>
          </cell>
          <cell r="K84">
            <v>2.4037023392926515E-2</v>
          </cell>
          <cell r="L84">
            <v>8019.5842187782091</v>
          </cell>
          <cell r="M84">
            <v>0.92500000000000004</v>
          </cell>
          <cell r="N84">
            <v>2.340447014574424E-2</v>
          </cell>
          <cell r="O84">
            <v>8048.4357111737654</v>
          </cell>
          <cell r="P84">
            <v>0.81930392156862675</v>
          </cell>
          <cell r="Q84">
            <v>2.0730134240696328E-2</v>
          </cell>
          <cell r="R84">
            <v>8315.336384189317</v>
          </cell>
          <cell r="S84">
            <v>0.80656862745097968</v>
          </cell>
          <cell r="T84">
            <v>2.0407904174778769E-2</v>
          </cell>
          <cell r="U84">
            <v>8352.0638252061017</v>
          </cell>
          <cell r="V84">
            <v>0.78534313725490135</v>
          </cell>
          <cell r="W84">
            <v>1.9870854064916173E-2</v>
          </cell>
          <cell r="X84">
            <v>8377.1612404265725</v>
          </cell>
          <cell r="Y84">
            <v>0.91674999999999995</v>
          </cell>
          <cell r="Z84">
            <v>2.3195727574174086E-2</v>
          </cell>
          <cell r="AA84">
            <v>8080.2267065279821</v>
          </cell>
          <cell r="AB84">
            <v>0.892625</v>
          </cell>
          <cell r="AC84">
            <v>2.2585313690643191E-2</v>
          </cell>
          <cell r="AD84">
            <v>8108.2630079960954</v>
          </cell>
          <cell r="AE84">
            <v>0.87875000000000003</v>
          </cell>
          <cell r="AF84">
            <v>2.2234246638457029E-2</v>
          </cell>
          <cell r="AG84">
            <v>8150.0661724528472</v>
          </cell>
          <cell r="AH84">
            <v>0.77833872549019534</v>
          </cell>
          <cell r="AI84">
            <v>1.9693627528661512E-2</v>
          </cell>
          <cell r="AJ84">
            <v>8403.1641627250192</v>
          </cell>
          <cell r="AK84">
            <v>0.75785612745097974</v>
          </cell>
          <cell r="AL84">
            <v>1.9175374172644106E-2</v>
          </cell>
          <cell r="AM84">
            <v>8427.5198543174774</v>
          </cell>
          <cell r="AN84">
            <v>0.74607598039215628</v>
          </cell>
          <cell r="AO84">
            <v>1.8877311361670365E-2</v>
          </cell>
          <cell r="AP84">
            <v>8461.9275533024611</v>
          </cell>
          <cell r="AQ84">
            <v>0.84799374999999999</v>
          </cell>
          <cell r="AR84">
            <v>2.145604800611103E-2</v>
          </cell>
          <cell r="AS84">
            <v>8207.0122960070821</v>
          </cell>
          <cell r="AT84">
            <v>0.71996332107843075</v>
          </cell>
          <cell r="AU84">
            <v>1.8216605464011899E-2</v>
          </cell>
          <cell r="AV84">
            <v>8509.7742895752253</v>
          </cell>
        </row>
        <row r="85">
          <cell r="B85">
            <v>77</v>
          </cell>
          <cell r="C85">
            <v>2.8842404419964041E-2</v>
          </cell>
          <cell r="D85">
            <v>0.85245098039215617</v>
          </cell>
          <cell r="E85">
            <v>2.4586735924665405E-2</v>
          </cell>
          <cell r="F85">
            <v>8084.1193969371379</v>
          </cell>
          <cell r="G85">
            <v>0.96499999999999997</v>
          </cell>
          <cell r="H85">
            <v>2.78329202652653E-2</v>
          </cell>
          <cell r="I85">
            <v>7780.3732244981293</v>
          </cell>
          <cell r="J85">
            <v>0.95</v>
          </cell>
          <cell r="K85">
            <v>2.7400284198965837E-2</v>
          </cell>
          <cell r="L85">
            <v>7826.8172853098922</v>
          </cell>
          <cell r="M85">
            <v>0.92500000000000004</v>
          </cell>
          <cell r="N85">
            <v>2.6679224088466739E-2</v>
          </cell>
          <cell r="O85">
            <v>7860.0663378516574</v>
          </cell>
          <cell r="P85">
            <v>0.8226151960784307</v>
          </cell>
          <cell r="Q85">
            <v>2.3726200167302116E-2</v>
          </cell>
          <cell r="R85">
            <v>8142.9583446885254</v>
          </cell>
          <cell r="S85">
            <v>0.80982843137254834</v>
          </cell>
          <cell r="T85">
            <v>2.3357399128432134E-2</v>
          </cell>
          <cell r="U85">
            <v>8181.6157069996589</v>
          </cell>
          <cell r="V85">
            <v>0.78851715686274448</v>
          </cell>
          <cell r="W85">
            <v>2.2742730730315502E-2</v>
          </cell>
          <cell r="X85">
            <v>8210.6998919397847</v>
          </cell>
          <cell r="Y85">
            <v>0.91674999999999995</v>
          </cell>
          <cell r="Z85">
            <v>2.6441274252002035E-2</v>
          </cell>
          <cell r="AA85">
            <v>7892.799969105793</v>
          </cell>
          <cell r="AB85">
            <v>0.892625</v>
          </cell>
          <cell r="AC85">
            <v>2.5745451245370404E-2</v>
          </cell>
          <cell r="AD85">
            <v>7925.1353444742654</v>
          </cell>
          <cell r="AE85">
            <v>0.87875000000000003</v>
          </cell>
          <cell r="AF85">
            <v>2.5345262884043401E-2</v>
          </cell>
          <cell r="AG85">
            <v>7968.8555910547848</v>
          </cell>
          <cell r="AH85">
            <v>0.78148443627450914</v>
          </cell>
          <cell r="AI85">
            <v>2.2539890158937009E-2</v>
          </cell>
          <cell r="AJ85">
            <v>8237.6753776421156</v>
          </cell>
          <cell r="AK85">
            <v>0.76091905637254842</v>
          </cell>
          <cell r="AL85">
            <v>2.1946735154754458E-2</v>
          </cell>
          <cell r="AM85">
            <v>8265.9190077635521</v>
          </cell>
          <cell r="AN85">
            <v>0.74909129901960725</v>
          </cell>
          <cell r="AO85">
            <v>2.1605594193799725E-2</v>
          </cell>
          <cell r="AP85">
            <v>8302.1891121588724</v>
          </cell>
          <cell r="AQ85">
            <v>0.84799374999999999</v>
          </cell>
          <cell r="AR85">
            <v>2.4458178683101881E-2</v>
          </cell>
          <cell r="AS85">
            <v>8030.9222461972113</v>
          </cell>
          <cell r="AT85">
            <v>0.72287310355392098</v>
          </cell>
          <cell r="AU85">
            <v>2.0849398397016734E-2</v>
          </cell>
          <cell r="AV85">
            <v>8354.7550887542402</v>
          </cell>
        </row>
        <row r="86">
          <cell r="B86">
            <v>78</v>
          </cell>
          <cell r="C86">
            <v>3.2838280433690817E-2</v>
          </cell>
          <cell r="D86">
            <v>0.85588235294117576</v>
          </cell>
          <cell r="E86">
            <v>2.810570472412947E-2</v>
          </cell>
          <cell r="F86">
            <v>7885.3572881411792</v>
          </cell>
          <cell r="G86">
            <v>0.96499999999999997</v>
          </cell>
          <cell r="H86">
            <v>3.1688940618511637E-2</v>
          </cell>
          <cell r="I86">
            <v>7563.8227169066677</v>
          </cell>
          <cell r="J86">
            <v>0.95</v>
          </cell>
          <cell r="K86">
            <v>3.1196366412006276E-2</v>
          </cell>
          <cell r="L86">
            <v>7612.3602673190235</v>
          </cell>
          <cell r="M86">
            <v>0.92500000000000004</v>
          </cell>
          <cell r="N86">
            <v>3.0375409401164007E-2</v>
          </cell>
          <cell r="O86">
            <v>7650.3658666738984</v>
          </cell>
          <cell r="P86">
            <v>0.82592647058823454</v>
          </cell>
          <cell r="Q86">
            <v>2.7122005058784936E-2</v>
          </cell>
          <cell r="R86">
            <v>7949.7568850484422</v>
          </cell>
          <cell r="S86">
            <v>0.81308823529411689</v>
          </cell>
          <cell r="T86">
            <v>2.6700419487922993E-2</v>
          </cell>
          <cell r="U86">
            <v>7990.5144434158183</v>
          </cell>
          <cell r="V86">
            <v>0.79169117647058762</v>
          </cell>
          <cell r="W86">
            <v>2.5997776869819762E-2</v>
          </cell>
          <cell r="X86">
            <v>8023.9661551899671</v>
          </cell>
          <cell r="Y86">
            <v>0.91674999999999995</v>
          </cell>
          <cell r="Z86">
            <v>3.0104493587586056E-2</v>
          </cell>
          <cell r="AA86">
            <v>7684.1042805064735</v>
          </cell>
          <cell r="AB86">
            <v>0.892625</v>
          </cell>
          <cell r="AC86">
            <v>2.9312270072123267E-2</v>
          </cell>
          <cell r="AD86">
            <v>7721.0991588501411</v>
          </cell>
          <cell r="AE86">
            <v>0.87875000000000003</v>
          </cell>
          <cell r="AF86">
            <v>2.8856638931105807E-2</v>
          </cell>
          <cell r="AG86">
            <v>7766.8828512145228</v>
          </cell>
          <cell r="AH86">
            <v>0.78463014705882272</v>
          </cell>
          <cell r="AI86">
            <v>2.5765904805845688E-2</v>
          </cell>
          <cell r="AJ86">
            <v>8051.999079465083</v>
          </cell>
          <cell r="AK86">
            <v>0.76398198529411698</v>
          </cell>
          <cell r="AL86">
            <v>2.5087854679376066E-2</v>
          </cell>
          <cell r="AM86">
            <v>8084.5090724895153</v>
          </cell>
          <cell r="AN86">
            <v>0.75210661764705811</v>
          </cell>
          <cell r="AO86">
            <v>2.469788802632877E-2</v>
          </cell>
          <cell r="AP86">
            <v>8122.8153832813859</v>
          </cell>
          <cell r="AQ86">
            <v>0.84799374999999999</v>
          </cell>
          <cell r="AR86">
            <v>2.7846656568517102E-2</v>
          </cell>
          <cell r="AS86">
            <v>7834.5005149096223</v>
          </cell>
          <cell r="AT86">
            <v>0.7257828860294111</v>
          </cell>
          <cell r="AU86">
            <v>2.3833461945407263E-2</v>
          </cell>
          <cell r="AV86">
            <v>8180.5634713993004</v>
          </cell>
        </row>
        <row r="87">
          <cell r="B87">
            <v>79</v>
          </cell>
          <cell r="C87">
            <v>3.7327553615672193E-2</v>
          </cell>
          <cell r="D87">
            <v>0.85931372549019536</v>
          </cell>
          <cell r="E87">
            <v>3.2076079160918286E-2</v>
          </cell>
          <cell r="F87">
            <v>7663.7337645564212</v>
          </cell>
          <cell r="G87">
            <v>0.96499999999999997</v>
          </cell>
          <cell r="H87">
            <v>3.6021089239123665E-2</v>
          </cell>
          <cell r="I87">
            <v>7324.1331879816626</v>
          </cell>
          <cell r="J87">
            <v>0.95</v>
          </cell>
          <cell r="K87">
            <v>3.5461175934888581E-2</v>
          </cell>
          <cell r="L87">
            <v>7374.8822871595412</v>
          </cell>
          <cell r="M87">
            <v>0.92500000000000004</v>
          </cell>
          <cell r="N87">
            <v>3.4527987094496781E-2</v>
          </cell>
          <cell r="O87">
            <v>7417.9828714049881</v>
          </cell>
          <cell r="P87">
            <v>0.82923774509803849</v>
          </cell>
          <cell r="Q87">
            <v>3.0953416390286145E-2</v>
          </cell>
          <cell r="R87">
            <v>7734.1435385960476</v>
          </cell>
          <cell r="S87">
            <v>0.81634803921568555</v>
          </cell>
          <cell r="T87">
            <v>3.0472275202872368E-2</v>
          </cell>
          <cell r="U87">
            <v>7777.1643558523083</v>
          </cell>
          <cell r="V87">
            <v>0.79486519607843076</v>
          </cell>
          <cell r="W87">
            <v>2.9670373223849415E-2</v>
          </cell>
          <cell r="X87">
            <v>7815.3608734763529</v>
          </cell>
          <cell r="Y87">
            <v>0.91674999999999995</v>
          </cell>
          <cell r="Z87">
            <v>3.422003477716748E-2</v>
          </cell>
          <cell r="AA87">
            <v>7452.7782124676241</v>
          </cell>
          <cell r="AB87">
            <v>0.892625</v>
          </cell>
          <cell r="AC87">
            <v>3.3319507546189391E-2</v>
          </cell>
          <cell r="AD87">
            <v>7494.7762150522822</v>
          </cell>
          <cell r="AE87">
            <v>0.87875000000000003</v>
          </cell>
          <cell r="AF87">
            <v>3.2801587739771938E-2</v>
          </cell>
          <cell r="AG87">
            <v>7542.756717156828</v>
          </cell>
          <cell r="AH87">
            <v>0.78777585784313653</v>
          </cell>
          <cell r="AI87">
            <v>2.9405745570771833E-2</v>
          </cell>
          <cell r="AJ87">
            <v>7844.5320376868285</v>
          </cell>
          <cell r="AK87">
            <v>0.76704491421568566</v>
          </cell>
          <cell r="AL87">
            <v>2.8631910161014684E-2</v>
          </cell>
          <cell r="AM87">
            <v>7881.6860837248014</v>
          </cell>
          <cell r="AN87">
            <v>0.75512193627450919</v>
          </cell>
          <cell r="AO87">
            <v>2.8186854562656943E-2</v>
          </cell>
          <cell r="AP87">
            <v>7922.1989984865613</v>
          </cell>
          <cell r="AQ87">
            <v>0.84799374999999999</v>
          </cell>
          <cell r="AR87">
            <v>3.1653532168879922E-2</v>
          </cell>
          <cell r="AS87">
            <v>7616.3358696850637</v>
          </cell>
          <cell r="AT87">
            <v>0.72869266850490133</v>
          </cell>
          <cell r="AU87">
            <v>2.720031465296395E-2</v>
          </cell>
          <cell r="AV87">
            <v>7985.5923232117166</v>
          </cell>
        </row>
        <row r="88">
          <cell r="B88">
            <v>80</v>
          </cell>
          <cell r="C88">
            <v>4.2280162455239613E-2</v>
          </cell>
          <cell r="D88">
            <v>0.86274509803921495</v>
          </cell>
          <cell r="E88">
            <v>3.6477002902559633E-2</v>
          </cell>
          <cell r="F88">
            <v>7417.9112336563076</v>
          </cell>
          <cell r="G88">
            <v>0.96499999999999997</v>
          </cell>
          <cell r="H88">
            <v>4.0800356769306226E-2</v>
          </cell>
          <cell r="I88">
            <v>7060.3099328181479</v>
          </cell>
          <cell r="J88">
            <v>0.95</v>
          </cell>
          <cell r="K88">
            <v>4.0166154332477631E-2</v>
          </cell>
          <cell r="L88">
            <v>7113.3602888754831</v>
          </cell>
          <cell r="M88">
            <v>0.92500000000000004</v>
          </cell>
          <cell r="N88">
            <v>3.910915027109664E-2</v>
          </cell>
          <cell r="O88">
            <v>7161.8548545539188</v>
          </cell>
          <cell r="P88">
            <v>0.83254901960784244</v>
          </cell>
          <cell r="Q88">
            <v>3.5200307800970047E-2</v>
          </cell>
          <cell r="R88">
            <v>7494.7453732236427</v>
          </cell>
          <cell r="S88">
            <v>0.81960784313725421</v>
          </cell>
          <cell r="T88">
            <v>3.4653152757431652E-2</v>
          </cell>
          <cell r="U88">
            <v>7540.1764633028079</v>
          </cell>
          <cell r="V88">
            <v>0.7980392156862739</v>
          </cell>
          <cell r="W88">
            <v>3.3741227684867668E-2</v>
          </cell>
          <cell r="X88">
            <v>7583.4761994812397</v>
          </cell>
          <cell r="Y88">
            <v>0.91674999999999995</v>
          </cell>
          <cell r="Z88">
            <v>3.8760338930840917E-2</v>
          </cell>
          <cell r="AA88">
            <v>7197.7438828504655</v>
          </cell>
          <cell r="AB88">
            <v>0.892625</v>
          </cell>
          <cell r="AC88">
            <v>3.7740330011608259E-2</v>
          </cell>
          <cell r="AD88">
            <v>7245.0539623978466</v>
          </cell>
          <cell r="AE88">
            <v>0.87875000000000003</v>
          </cell>
          <cell r="AF88">
            <v>3.7153692757541809E-2</v>
          </cell>
          <cell r="AG88">
            <v>7295.3423208992544</v>
          </cell>
          <cell r="AH88">
            <v>0.79092156862745033</v>
          </cell>
          <cell r="AI88">
            <v>3.3440292410921543E-2</v>
          </cell>
          <cell r="AJ88">
            <v>7613.8577244648413</v>
          </cell>
          <cell r="AK88">
            <v>0.77010784313725433</v>
          </cell>
          <cell r="AL88">
            <v>3.2560284715897295E-2</v>
          </cell>
          <cell r="AM88">
            <v>7656.0183558582739</v>
          </cell>
          <cell r="AN88">
            <v>0.75813725490196016</v>
          </cell>
          <cell r="AO88">
            <v>3.2054166300624277E-2</v>
          </cell>
          <cell r="AP88">
            <v>7698.8971274997948</v>
          </cell>
          <cell r="AQ88">
            <v>0.84799374999999999</v>
          </cell>
          <cell r="AR88">
            <v>3.5853313511027843E-2</v>
          </cell>
          <cell r="AS88">
            <v>7375.2519372249935</v>
          </cell>
          <cell r="AT88">
            <v>0.73160245098039156</v>
          </cell>
          <cell r="AU88">
            <v>3.0932270480102431E-2</v>
          </cell>
          <cell r="AV88">
            <v>7768.3816993300652</v>
          </cell>
        </row>
        <row r="89">
          <cell r="B89">
            <v>81</v>
          </cell>
          <cell r="C89">
            <v>4.7778398804336354E-2</v>
          </cell>
          <cell r="D89">
            <v>0.86617647058823455</v>
          </cell>
          <cell r="E89">
            <v>4.138452484669719E-2</v>
          </cell>
          <cell r="F89">
            <v>7147.3280640552966</v>
          </cell>
          <cell r="G89">
            <v>0.96499999999999997</v>
          </cell>
          <cell r="H89">
            <v>4.6106154846184577E-2</v>
          </cell>
          <cell r="I89">
            <v>6772.2467686572909</v>
          </cell>
          <cell r="J89">
            <v>0.95</v>
          </cell>
          <cell r="K89">
            <v>4.5389478864119537E-2</v>
          </cell>
          <cell r="L89">
            <v>6827.6439616899934</v>
          </cell>
          <cell r="M89">
            <v>0.92500000000000004</v>
          </cell>
          <cell r="N89">
            <v>4.4195018894011132E-2</v>
          </cell>
          <cell r="O89">
            <v>6881.7607968273869</v>
          </cell>
          <cell r="P89">
            <v>0.83586029411764629</v>
          </cell>
          <cell r="Q89">
            <v>3.9936066477062784E-2</v>
          </cell>
          <cell r="R89">
            <v>7230.9280291962741</v>
          </cell>
          <cell r="S89">
            <v>0.82286764705882276</v>
          </cell>
          <cell r="T89">
            <v>3.931529860436233E-2</v>
          </cell>
          <cell r="U89">
            <v>7278.8855765019853</v>
          </cell>
          <cell r="V89">
            <v>0.80121323529411703</v>
          </cell>
          <cell r="W89">
            <v>3.8280685483194903E-2</v>
          </cell>
          <cell r="X89">
            <v>7327.6004023917685</v>
          </cell>
          <cell r="Y89">
            <v>0.91674999999999995</v>
          </cell>
          <cell r="Z89">
            <v>4.380084710387535E-2</v>
          </cell>
          <cell r="AA89">
            <v>6918.7568904137943</v>
          </cell>
          <cell r="AB89">
            <v>0.892625</v>
          </cell>
          <cell r="AC89">
            <v>4.2648193232720739E-2</v>
          </cell>
          <cell r="AD89">
            <v>6971.6232349050415</v>
          </cell>
          <cell r="AE89">
            <v>0.87875000000000003</v>
          </cell>
          <cell r="AF89">
            <v>4.1985267949310574E-2</v>
          </cell>
          <cell r="AG89">
            <v>7024.2934137474722</v>
          </cell>
          <cell r="AH89">
            <v>0.79406727941176392</v>
          </cell>
          <cell r="AI89">
            <v>3.793926315320964E-2</v>
          </cell>
          <cell r="AJ89">
            <v>7359.2480957835833</v>
          </cell>
          <cell r="AK89">
            <v>0.7731707720588229</v>
          </cell>
          <cell r="AL89">
            <v>3.6940861491283082E-2</v>
          </cell>
          <cell r="AM89">
            <v>7406.7362184013928</v>
          </cell>
          <cell r="AN89">
            <v>0.76115257352941113</v>
          </cell>
          <cell r="AO89">
            <v>3.6366651209035157E-2</v>
          </cell>
          <cell r="AP89">
            <v>7452.1153986435174</v>
          </cell>
          <cell r="AQ89">
            <v>0.84799374999999999</v>
          </cell>
          <cell r="AR89">
            <v>4.05157835710847E-2</v>
          </cell>
          <cell r="AS89">
            <v>7110.8247172968504</v>
          </cell>
          <cell r="AT89">
            <v>0.73451223345588168</v>
          </cell>
          <cell r="AU89">
            <v>3.5093818416718922E-2</v>
          </cell>
          <cell r="AV89">
            <v>7528.0880154137103</v>
          </cell>
        </row>
        <row r="90">
          <cell r="B90">
            <v>82</v>
          </cell>
          <cell r="C90">
            <v>5.4014169281365355E-2</v>
          </cell>
          <cell r="D90">
            <v>0.86960784313725414</v>
          </cell>
          <cell r="E90">
            <v>4.6971145247618654E-2</v>
          </cell>
          <cell r="F90">
            <v>6851.5392882009037</v>
          </cell>
          <cell r="G90">
            <v>0.96499999999999997</v>
          </cell>
          <cell r="H90">
            <v>5.2123673356517568E-2</v>
          </cell>
          <cell r="I90">
            <v>6460.0045104850051</v>
          </cell>
          <cell r="J90">
            <v>0.95</v>
          </cell>
          <cell r="K90">
            <v>5.1313460817297082E-2</v>
          </cell>
          <cell r="L90">
            <v>6517.7407603991314</v>
          </cell>
          <cell r="M90">
            <v>0.92500000000000004</v>
          </cell>
          <cell r="N90">
            <v>4.9963106585262956E-2</v>
          </cell>
          <cell r="O90">
            <v>6577.6212483875352</v>
          </cell>
          <cell r="P90">
            <v>0.83917156862745024</v>
          </cell>
          <cell r="Q90">
            <v>4.5327155163951999E-2</v>
          </cell>
          <cell r="R90">
            <v>6942.1532067314347</v>
          </cell>
          <cell r="S90">
            <v>0.82612745098039142</v>
          </cell>
          <cell r="T90">
            <v>4.4622587985237723E-2</v>
          </cell>
          <cell r="U90">
            <v>6992.7140165548235</v>
          </cell>
          <cell r="V90">
            <v>0.80438725490196017</v>
          </cell>
          <cell r="W90">
            <v>4.3448309354047261E-2</v>
          </cell>
          <cell r="X90">
            <v>7047.0948360412767</v>
          </cell>
          <cell r="Y90">
            <v>0.91674999999999995</v>
          </cell>
          <cell r="Z90">
            <v>4.9517489688691685E-2</v>
          </cell>
          <cell r="AA90">
            <v>6615.7094777078955</v>
          </cell>
          <cell r="AB90">
            <v>0.892625</v>
          </cell>
          <cell r="AC90">
            <v>4.8214397854778754E-2</v>
          </cell>
          <cell r="AD90">
            <v>6674.296100037086</v>
          </cell>
          <cell r="AE90">
            <v>0.87875000000000003</v>
          </cell>
          <cell r="AF90">
            <v>4.746495125599981E-2</v>
          </cell>
          <cell r="AG90">
            <v>6729.3765726167076</v>
          </cell>
          <cell r="AH90">
            <v>0.79721299019607772</v>
          </cell>
          <cell r="AI90">
            <v>4.30607974057544E-2</v>
          </cell>
          <cell r="AJ90">
            <v>7080.0436456678935</v>
          </cell>
          <cell r="AK90">
            <v>0.77623370098039146</v>
          </cell>
          <cell r="AL90">
            <v>4.1927618526655601E-2</v>
          </cell>
          <cell r="AM90">
            <v>7133.1250016549575</v>
          </cell>
          <cell r="AN90">
            <v>0.76416789215686209</v>
          </cell>
          <cell r="AO90">
            <v>4.1275893886344894E-2</v>
          </cell>
          <cell r="AP90">
            <v>7181.106917171569</v>
          </cell>
          <cell r="AQ90">
            <v>0.84799374999999999</v>
          </cell>
          <cell r="AR90">
            <v>4.580367796203981E-2</v>
          </cell>
          <cell r="AS90">
            <v>6822.7240820389316</v>
          </cell>
          <cell r="AT90">
            <v>0.73742201593137191</v>
          </cell>
          <cell r="AU90">
            <v>3.9831237600322825E-2</v>
          </cell>
          <cell r="AV90">
            <v>7263.898661575704</v>
          </cell>
        </row>
        <row r="91">
          <cell r="B91">
            <v>83</v>
          </cell>
          <cell r="C91">
            <v>6.1078067515100344E-2</v>
          </cell>
          <cell r="D91">
            <v>0.87303921568627374</v>
          </cell>
          <cell r="E91">
            <v>5.3323548159016479E-2</v>
          </cell>
          <cell r="F91">
            <v>6529.7146411250533</v>
          </cell>
          <cell r="G91">
            <v>0.96499999999999997</v>
          </cell>
          <cell r="H91">
            <v>5.8940335152071831E-2</v>
          </cell>
          <cell r="I91">
            <v>6123.2853454988544</v>
          </cell>
          <cell r="J91">
            <v>0.95</v>
          </cell>
          <cell r="K91">
            <v>5.8024164139345323E-2</v>
          </cell>
          <cell r="L91">
            <v>6183.292925273091</v>
          </cell>
          <cell r="M91">
            <v>0.92500000000000004</v>
          </cell>
          <cell r="N91">
            <v>5.649721245146782E-2</v>
          </cell>
          <cell r="O91">
            <v>6248.9828568768589</v>
          </cell>
          <cell r="P91">
            <v>0.84248284313725408</v>
          </cell>
          <cell r="Q91">
            <v>5.14572239734509E-2</v>
          </cell>
          <cell r="R91">
            <v>6627.4851511579918</v>
          </cell>
          <cell r="S91">
            <v>0.82938725490195997</v>
          </cell>
          <cell r="T91">
            <v>5.0657370751065647E-2</v>
          </cell>
          <cell r="U91">
            <v>6680.6810200955006</v>
          </cell>
          <cell r="V91">
            <v>0.8075612745098032</v>
          </cell>
          <cell r="W91">
            <v>4.9324282047090245E-2</v>
          </cell>
          <cell r="X91">
            <v>6740.9104795576459</v>
          </cell>
          <cell r="Y91">
            <v>0.91674999999999995</v>
          </cell>
          <cell r="Z91">
            <v>5.5993318394468236E-2</v>
          </cell>
          <cell r="AA91">
            <v>6288.1161518621157</v>
          </cell>
          <cell r="AB91">
            <v>0.892625</v>
          </cell>
          <cell r="AC91">
            <v>5.4519810015666442E-2</v>
          </cell>
          <cell r="AD91">
            <v>6352.4989324692997</v>
          </cell>
          <cell r="AE91">
            <v>0.87875000000000003</v>
          </cell>
          <cell r="AF91">
            <v>5.3672351828894432E-2</v>
          </cell>
          <cell r="AG91">
            <v>6409.967041614188</v>
          </cell>
          <cell r="AH91">
            <v>0.8003587009803913</v>
          </cell>
          <cell r="AI91">
            <v>4.8884362774778346E-2</v>
          </cell>
          <cell r="AJ91">
            <v>6775.1713206178893</v>
          </cell>
          <cell r="AK91">
            <v>0.77929662990196003</v>
          </cell>
          <cell r="AL91">
            <v>4.759793217544208E-2</v>
          </cell>
          <cell r="AM91">
            <v>6834.0500576826189</v>
          </cell>
          <cell r="AN91">
            <v>0.76718321078431306</v>
          </cell>
          <cell r="AO91">
            <v>4.685806794473573E-2</v>
          </cell>
          <cell r="AP91">
            <v>6884.7003100718975</v>
          </cell>
          <cell r="AQ91">
            <v>0.84799374999999999</v>
          </cell>
          <cell r="AR91">
            <v>5.179381951488312E-2</v>
          </cell>
          <cell r="AS91">
            <v>6510.2182253613673</v>
          </cell>
          <cell r="AT91">
            <v>0.74033179840686203</v>
          </cell>
          <cell r="AU91">
            <v>4.5218035566669978E-2</v>
          </cell>
          <cell r="AV91">
            <v>6974.5685880818155</v>
          </cell>
        </row>
        <row r="92">
          <cell r="B92">
            <v>84</v>
          </cell>
          <cell r="C92">
            <v>6.9107169734932847E-2</v>
          </cell>
          <cell r="D92">
            <v>0.87647058823529334</v>
          </cell>
          <cell r="E92">
            <v>6.0570401708852854E-2</v>
          </cell>
          <cell r="F92">
            <v>6181.5270879943864</v>
          </cell>
          <cell r="G92">
            <v>0.96499999999999997</v>
          </cell>
          <cell r="H92">
            <v>6.6688418794210197E-2</v>
          </cell>
          <cell r="I92">
            <v>5762.3768550033819</v>
          </cell>
          <cell r="J92">
            <v>0.95</v>
          </cell>
          <cell r="K92">
            <v>6.5651811248186198E-2</v>
          </cell>
          <cell r="L92">
            <v>5824.5125216553924</v>
          </cell>
          <cell r="M92">
            <v>0.92500000000000004</v>
          </cell>
          <cell r="N92">
            <v>6.3924132004812881E-2</v>
          </cell>
          <cell r="O92">
            <v>5895.9327448063068</v>
          </cell>
          <cell r="P92">
            <v>0.84579411764705803</v>
          </cell>
          <cell r="Q92">
            <v>5.8450437649043001E-2</v>
          </cell>
          <cell r="R92">
            <v>6286.4531633541355</v>
          </cell>
          <cell r="S92">
            <v>0.83264705882352863</v>
          </cell>
          <cell r="T92">
            <v>5.7541881623410208E-2</v>
          </cell>
          <cell r="U92">
            <v>6342.2552847909146</v>
          </cell>
          <cell r="V92">
            <v>0.81073529411764633</v>
          </cell>
          <cell r="W92">
            <v>5.6027621580688886E-2</v>
          </cell>
          <cell r="X92">
            <v>6408.4199098097579</v>
          </cell>
          <cell r="Y92">
            <v>0.91674999999999995</v>
          </cell>
          <cell r="Z92">
            <v>6.3353997854499688E-2</v>
          </cell>
          <cell r="AA92">
            <v>5936.0236620695023</v>
          </cell>
          <cell r="AB92">
            <v>0.892625</v>
          </cell>
          <cell r="AC92">
            <v>6.1686787384644434E-2</v>
          </cell>
          <cell r="AD92">
            <v>6006.1618975463498</v>
          </cell>
          <cell r="AE92">
            <v>0.87875000000000003</v>
          </cell>
          <cell r="AF92">
            <v>6.0727925404572239E-2</v>
          </cell>
          <cell r="AG92">
            <v>6065.9290353450542</v>
          </cell>
          <cell r="AH92">
            <v>0.80350441176470511</v>
          </cell>
          <cell r="AI92">
            <v>5.552791576659085E-2</v>
          </cell>
          <cell r="AJ92">
            <v>6443.9713879195306</v>
          </cell>
          <cell r="AK92">
            <v>0.7823595588235287</v>
          </cell>
          <cell r="AL92">
            <v>5.4066654825364775E-2</v>
          </cell>
          <cell r="AM92">
            <v>6508.7634065534658</v>
          </cell>
          <cell r="AN92">
            <v>0.77019852941176403</v>
          </cell>
          <cell r="AO92">
            <v>5.3226240501654448E-2</v>
          </cell>
          <cell r="AP92">
            <v>6562.0965551634054</v>
          </cell>
          <cell r="AQ92">
            <v>0.84799374999999999</v>
          </cell>
          <cell r="AR92">
            <v>5.8602448015412208E-2</v>
          </cell>
          <cell r="AS92">
            <v>6173.0291575944975</v>
          </cell>
          <cell r="AT92">
            <v>0.74324158088235226</v>
          </cell>
          <cell r="AU92">
            <v>5.1363322084096538E-2</v>
          </cell>
          <cell r="AV92">
            <v>6659.1922976037522</v>
          </cell>
        </row>
        <row r="93">
          <cell r="B93">
            <v>85</v>
          </cell>
          <cell r="C93">
            <v>7.7874428170164586E-2</v>
          </cell>
          <cell r="D93">
            <v>0.87990196078431293</v>
          </cell>
          <cell r="E93">
            <v>6.8521862041884957E-2</v>
          </cell>
          <cell r="F93">
            <v>5807.1095091004108</v>
          </cell>
          <cell r="G93">
            <v>0.96499999999999997</v>
          </cell>
          <cell r="H93">
            <v>7.5148823184208818E-2</v>
          </cell>
          <cell r="I93">
            <v>5378.0930540468526</v>
          </cell>
          <cell r="J93">
            <v>0.95</v>
          </cell>
          <cell r="K93">
            <v>7.3980706761656356E-2</v>
          </cell>
          <cell r="L93">
            <v>5442.1227249709755</v>
          </cell>
          <cell r="M93">
            <v>0.92500000000000004</v>
          </cell>
          <cell r="N93">
            <v>7.2033846057402248E-2</v>
          </cell>
          <cell r="O93">
            <v>5519.0403617358097</v>
          </cell>
          <cell r="P93">
            <v>0.84910539215686198</v>
          </cell>
          <cell r="Q93">
            <v>6.612359687041898E-2</v>
          </cell>
          <cell r="R93">
            <v>5919.0072246958753</v>
          </cell>
          <cell r="S93">
            <v>0.83590686274509729</v>
          </cell>
          <cell r="T93">
            <v>6.5095768939790702E-2</v>
          </cell>
          <cell r="U93">
            <v>5977.3099819680283</v>
          </cell>
          <cell r="V93">
            <v>0.81390931372548947</v>
          </cell>
          <cell r="W93">
            <v>6.3382722388743581E-2</v>
          </cell>
          <cell r="X93">
            <v>6049.3713841727849</v>
          </cell>
          <cell r="Y93">
            <v>0.91674999999999995</v>
          </cell>
          <cell r="Z93">
            <v>7.1391382024998382E-2</v>
          </cell>
          <cell r="AA93">
            <v>5559.9528317184913</v>
          </cell>
          <cell r="AB93">
            <v>0.892625</v>
          </cell>
          <cell r="AC93">
            <v>6.951266144539317E-2</v>
          </cell>
          <cell r="AD93">
            <v>5635.6610655746554</v>
          </cell>
          <cell r="AE93">
            <v>0.87875000000000003</v>
          </cell>
          <cell r="AF93">
            <v>6.8432153754532127E-2</v>
          </cell>
          <cell r="AG93">
            <v>5697.5577493771907</v>
          </cell>
          <cell r="AH93">
            <v>0.8066501225490188</v>
          </cell>
          <cell r="AI93">
            <v>6.2817417026898026E-2</v>
          </cell>
          <cell r="AJ93">
            <v>6086.1510874888136</v>
          </cell>
          <cell r="AK93">
            <v>0.78542248774509738</v>
          </cell>
          <cell r="AL93">
            <v>6.1164327105137563E-2</v>
          </cell>
          <cell r="AM93">
            <v>6156.856342111374</v>
          </cell>
          <cell r="AN93">
            <v>0.773213848039215</v>
          </cell>
          <cell r="AO93">
            <v>6.0213586269306403E-2</v>
          </cell>
          <cell r="AP93">
            <v>6212.8208257232</v>
          </cell>
          <cell r="AQ93">
            <v>0.84799374999999999</v>
          </cell>
          <cell r="AR93">
            <v>6.6037028373123502E-2</v>
          </cell>
          <cell r="AS93">
            <v>5811.2745372889422</v>
          </cell>
          <cell r="AT93">
            <v>0.74615136335784238</v>
          </cell>
          <cell r="AU93">
            <v>5.8106110749880674E-2</v>
          </cell>
          <cell r="AV93">
            <v>6317.1540588019961</v>
          </cell>
        </row>
        <row r="94">
          <cell r="B94">
            <v>86</v>
          </cell>
          <cell r="C94">
            <v>8.7153873674774909E-2</v>
          </cell>
          <cell r="D94">
            <v>0.88333333333333253</v>
          </cell>
          <cell r="E94">
            <v>7.6985921746051095E-2</v>
          </cell>
          <cell r="F94">
            <v>5409.1955524557143</v>
          </cell>
          <cell r="G94">
            <v>0.96499999999999997</v>
          </cell>
          <cell r="H94">
            <v>8.410348809615778E-2</v>
          </cell>
          <cell r="I94">
            <v>4973.9356900600642</v>
          </cell>
          <cell r="J94">
            <v>0.95</v>
          </cell>
          <cell r="K94">
            <v>8.2796179991036153E-2</v>
          </cell>
          <cell r="L94">
            <v>5039.5106394939512</v>
          </cell>
          <cell r="M94">
            <v>0.92500000000000004</v>
          </cell>
          <cell r="N94">
            <v>8.0617333149166789E-2</v>
          </cell>
          <cell r="O94">
            <v>5121.4826579339424</v>
          </cell>
          <cell r="P94">
            <v>0.85241666666666582</v>
          </cell>
          <cell r="Q94">
            <v>7.4291414484939311E-2</v>
          </cell>
          <cell r="R94">
            <v>5527.6211770969876</v>
          </cell>
          <cell r="S94">
            <v>0.83916666666666584</v>
          </cell>
          <cell r="T94">
            <v>7.3136625658748539E-2</v>
          </cell>
          <cell r="U94">
            <v>5588.2123925003325</v>
          </cell>
          <cell r="V94">
            <v>0.81708333333333261</v>
          </cell>
          <cell r="W94">
            <v>7.1211977615097274E-2</v>
          </cell>
          <cell r="X94">
            <v>5665.9457571033518</v>
          </cell>
          <cell r="Y94">
            <v>0.91674999999999995</v>
          </cell>
          <cell r="Z94">
            <v>7.9898313691349893E-2</v>
          </cell>
          <cell r="AA94">
            <v>5163.0201150683051</v>
          </cell>
          <cell r="AB94">
            <v>0.892625</v>
          </cell>
          <cell r="AC94">
            <v>7.7795726488945949E-2</v>
          </cell>
          <cell r="AD94">
            <v>5243.9112659023804</v>
          </cell>
          <cell r="AE94">
            <v>0.87875000000000003</v>
          </cell>
          <cell r="AF94">
            <v>7.6586466491708458E-2</v>
          </cell>
          <cell r="AG94">
            <v>5307.6616014464844</v>
          </cell>
          <cell r="AH94">
            <v>0.80979583333333249</v>
          </cell>
          <cell r="AI94">
            <v>7.0576843760692343E-2</v>
          </cell>
          <cell r="AJ94">
            <v>5703.8347965373196</v>
          </cell>
          <cell r="AK94">
            <v>0.78848541666666594</v>
          </cell>
          <cell r="AL94">
            <v>6.8719558398568859E-2</v>
          </cell>
          <cell r="AM94">
            <v>5780.2763668631333</v>
          </cell>
          <cell r="AN94">
            <v>0.77622916666666597</v>
          </cell>
          <cell r="AO94">
            <v>6.7651378734342404E-2</v>
          </cell>
          <cell r="AP94">
            <v>5838.7246029577727</v>
          </cell>
          <cell r="AQ94">
            <v>0.84799374999999999</v>
          </cell>
          <cell r="AR94">
            <v>7.3905940164498654E-2</v>
          </cell>
          <cell r="AS94">
            <v>5427.5152357859815</v>
          </cell>
          <cell r="AT94">
            <v>0.74906114583333261</v>
          </cell>
          <cell r="AU94">
            <v>6.5283580478640413E-2</v>
          </cell>
          <cell r="AV94">
            <v>5950.088805437189</v>
          </cell>
        </row>
        <row r="95">
          <cell r="B95">
            <v>87</v>
          </cell>
          <cell r="C95">
            <v>9.7375942028859866E-2</v>
          </cell>
          <cell r="D95">
            <v>0.88676470588235212</v>
          </cell>
          <cell r="E95">
            <v>8.6349548593238887E-2</v>
          </cell>
          <cell r="F95">
            <v>4992.7636469452709</v>
          </cell>
          <cell r="G95">
            <v>0.96499999999999997</v>
          </cell>
          <cell r="H95">
            <v>9.3967784057849765E-2</v>
          </cell>
          <cell r="I95">
            <v>4555.6103489600437</v>
          </cell>
          <cell r="J95">
            <v>0.95</v>
          </cell>
          <cell r="K95">
            <v>9.2507144927416865E-2</v>
          </cell>
          <cell r="L95">
            <v>4622.258409519668</v>
          </cell>
          <cell r="M95">
            <v>0.92500000000000004</v>
          </cell>
          <cell r="N95">
            <v>9.0072746376695378E-2</v>
          </cell>
          <cell r="O95">
            <v>4708.6023842816021</v>
          </cell>
          <cell r="P95">
            <v>0.85572794117646978</v>
          </cell>
          <cell r="Q95">
            <v>8.3327314392475524E-2</v>
          </cell>
          <cell r="R95">
            <v>5116.966381113547</v>
          </cell>
          <cell r="S95">
            <v>0.8424264705882345</v>
          </cell>
          <cell r="T95">
            <v>8.2032071163576942E-2</v>
          </cell>
          <cell r="U95">
            <v>5179.5093946484558</v>
          </cell>
          <cell r="V95">
            <v>0.82025735294117574</v>
          </cell>
          <cell r="W95">
            <v>7.9873332448745976E-2</v>
          </cell>
          <cell r="X95">
            <v>5262.4625546801526</v>
          </cell>
          <cell r="Y95">
            <v>0.91674999999999995</v>
          </cell>
          <cell r="Z95">
            <v>8.9269394854957274E-2</v>
          </cell>
          <cell r="AA95">
            <v>4750.5035143198284</v>
          </cell>
          <cell r="AB95">
            <v>0.892625</v>
          </cell>
          <cell r="AC95">
            <v>8.6920200253511035E-2</v>
          </cell>
          <cell r="AD95">
            <v>4835.9573793279369</v>
          </cell>
          <cell r="AE95">
            <v>0.87875000000000003</v>
          </cell>
          <cell r="AF95">
            <v>8.556910905786061E-2</v>
          </cell>
          <cell r="AG95">
            <v>4901.1665540579761</v>
          </cell>
          <cell r="AH95">
            <v>0.8129415441176463</v>
          </cell>
          <cell r="AI95">
            <v>7.9160948672851755E-2</v>
          </cell>
          <cell r="AJ95">
            <v>5301.2761392653047</v>
          </cell>
          <cell r="AK95">
            <v>0.79154834558823461</v>
          </cell>
          <cell r="AL95">
            <v>7.7077765813039864E-2</v>
          </cell>
          <cell r="AM95">
            <v>5383.0583275106146</v>
          </cell>
          <cell r="AN95">
            <v>0.77924448529411694</v>
          </cell>
          <cell r="AO95">
            <v>7.5879665826308673E-2</v>
          </cell>
          <cell r="AP95">
            <v>5443.7268335175531</v>
          </cell>
          <cell r="AQ95">
            <v>0.84799374999999999</v>
          </cell>
          <cell r="AR95">
            <v>8.2574190240835482E-2</v>
          </cell>
          <cell r="AS95">
            <v>5026.3896195280777</v>
          </cell>
          <cell r="AT95">
            <v>0.75197092830882284</v>
          </cell>
          <cell r="AU95">
            <v>7.3223877522387876E-2</v>
          </cell>
          <cell r="AV95">
            <v>5561.6457040523728</v>
          </cell>
        </row>
        <row r="96">
          <cell r="B96">
            <v>88</v>
          </cell>
          <cell r="C96">
            <v>0.10852717968438852</v>
          </cell>
          <cell r="D96">
            <v>0.89019607843137172</v>
          </cell>
          <cell r="E96">
            <v>9.6610469758259487E-2</v>
          </cell>
          <cell r="F96">
            <v>4561.6407597988136</v>
          </cell>
          <cell r="G96">
            <v>0.96499999999999997</v>
          </cell>
          <cell r="H96">
            <v>0.10472872839543491</v>
          </cell>
          <cell r="I96">
            <v>4127.529739437261</v>
          </cell>
          <cell r="J96">
            <v>0.95</v>
          </cell>
          <cell r="K96">
            <v>0.10310082070016909</v>
          </cell>
          <cell r="L96">
            <v>4194.666480938261</v>
          </cell>
          <cell r="M96">
            <v>0.92500000000000004</v>
          </cell>
          <cell r="N96">
            <v>0.10038764120805939</v>
          </cell>
          <cell r="O96">
            <v>4284.4856359335026</v>
          </cell>
          <cell r="P96">
            <v>0.85903921568627373</v>
          </cell>
          <cell r="Q96">
            <v>9.3229103316720408E-2</v>
          </cell>
          <cell r="R96">
            <v>4690.5833147387702</v>
          </cell>
          <cell r="S96">
            <v>0.84568627450980305</v>
          </cell>
          <cell r="T96">
            <v>9.177994627034651E-2</v>
          </cell>
          <cell r="U96">
            <v>4754.6235113942384</v>
          </cell>
          <cell r="V96">
            <v>0.82343137254901888</v>
          </cell>
          <cell r="W96">
            <v>8.9364684526390042E-2</v>
          </cell>
          <cell r="X96">
            <v>4842.1321335511075</v>
          </cell>
          <cell r="Y96">
            <v>0.91674999999999995</v>
          </cell>
          <cell r="Z96">
            <v>9.9492291975663172E-2</v>
          </cell>
          <cell r="AA96">
            <v>4326.4289403401499</v>
          </cell>
          <cell r="AB96">
            <v>0.892625</v>
          </cell>
          <cell r="AC96">
            <v>9.6874073765777308E-2</v>
          </cell>
          <cell r="AD96">
            <v>4415.6149954993089</v>
          </cell>
          <cell r="AE96">
            <v>0.87875000000000003</v>
          </cell>
          <cell r="AF96">
            <v>9.5368259147656412E-2</v>
          </cell>
          <cell r="AG96">
            <v>4481.7780986830503</v>
          </cell>
          <cell r="AH96">
            <v>0.81608725490195999</v>
          </cell>
          <cell r="AI96">
            <v>8.8567648150884387E-2</v>
          </cell>
          <cell r="AJ96">
            <v>4881.6220909043104</v>
          </cell>
          <cell r="AK96">
            <v>0.79461127450980329</v>
          </cell>
          <cell r="AL96">
            <v>8.6236920567966391E-2</v>
          </cell>
          <cell r="AM96">
            <v>4968.1442183848176</v>
          </cell>
          <cell r="AN96">
            <v>0.78225980392156791</v>
          </cell>
          <cell r="AO96">
            <v>8.4896450300070536E-2</v>
          </cell>
          <cell r="AP96">
            <v>5030.6586605405319</v>
          </cell>
          <cell r="AQ96">
            <v>0.84799374999999999</v>
          </cell>
          <cell r="AR96">
            <v>9.2030370077488433E-2</v>
          </cell>
          <cell r="AS96">
            <v>4611.3395668606054</v>
          </cell>
          <cell r="AT96">
            <v>0.75488071078431307</v>
          </cell>
          <cell r="AU96">
            <v>8.1925074539568071E-2</v>
          </cell>
          <cell r="AV96">
            <v>5154.4004401959273</v>
          </cell>
        </row>
        <row r="97">
          <cell r="B97">
            <v>89</v>
          </cell>
          <cell r="C97">
            <v>0.12091353978554377</v>
          </cell>
          <cell r="D97">
            <v>0.89362745098039131</v>
          </cell>
          <cell r="E97">
            <v>0.10805165834757161</v>
          </cell>
          <cell r="F97">
            <v>4120.9385031262264</v>
          </cell>
          <cell r="G97">
            <v>0.96499999999999997</v>
          </cell>
          <cell r="H97">
            <v>0.11668156589304973</v>
          </cell>
          <cell r="I97">
            <v>3695.2587984116558</v>
          </cell>
          <cell r="J97">
            <v>0.95</v>
          </cell>
          <cell r="K97">
            <v>0.11486786279626658</v>
          </cell>
          <cell r="L97">
            <v>3762.1929241900361</v>
          </cell>
          <cell r="M97">
            <v>0.92500000000000004</v>
          </cell>
          <cell r="N97">
            <v>0.11184502430162799</v>
          </cell>
          <cell r="O97">
            <v>3854.3762291523258</v>
          </cell>
          <cell r="P97">
            <v>0.86235049019607757</v>
          </cell>
          <cell r="Q97">
            <v>0.1042698503054066</v>
          </cell>
          <cell r="R97">
            <v>4253.2844382733047</v>
          </cell>
          <cell r="S97">
            <v>0.84894607843137171</v>
          </cell>
          <cell r="T97">
            <v>0.10264907543019303</v>
          </cell>
          <cell r="U97">
            <v>4318.244420982749</v>
          </cell>
          <cell r="V97">
            <v>0.82660539215686202</v>
          </cell>
          <cell r="W97">
            <v>9.9947783971503751E-2</v>
          </cell>
          <cell r="X97">
            <v>4409.4165230012168</v>
          </cell>
          <cell r="Y97">
            <v>0.91674999999999995</v>
          </cell>
          <cell r="Z97">
            <v>0.11084748759839724</v>
          </cell>
          <cell r="AA97">
            <v>3895.9826089958688</v>
          </cell>
          <cell r="AB97">
            <v>0.892625</v>
          </cell>
          <cell r="AC97">
            <v>0.10793044845107101</v>
          </cell>
          <cell r="AD97">
            <v>3987.8563827040366</v>
          </cell>
          <cell r="AE97">
            <v>0.87875000000000003</v>
          </cell>
          <cell r="AF97">
            <v>0.10625277308654658</v>
          </cell>
          <cell r="AG97">
            <v>4054.3587235255541</v>
          </cell>
          <cell r="AH97">
            <v>0.81923296568627368</v>
          </cell>
          <cell r="AI97">
            <v>9.9056357790136274E-2</v>
          </cell>
          <cell r="AJ97">
            <v>4449.2683031515135</v>
          </cell>
          <cell r="AK97">
            <v>0.79767420343137174</v>
          </cell>
          <cell r="AL97">
            <v>9.6449611532501103E-2</v>
          </cell>
          <cell r="AM97">
            <v>4539.7067600537648</v>
          </cell>
          <cell r="AN97">
            <v>0.78527512254901888</v>
          </cell>
          <cell r="AO97">
            <v>9.4950394772928548E-2</v>
          </cell>
          <cell r="AP97">
            <v>4603.5735975893331</v>
          </cell>
          <cell r="AQ97">
            <v>0.84799374999999999</v>
          </cell>
          <cell r="AR97">
            <v>0.10253392602851745</v>
          </cell>
          <cell r="AS97">
            <v>4186.9562799694586</v>
          </cell>
          <cell r="AT97">
            <v>0.75779049325980319</v>
          </cell>
          <cell r="AU97">
            <v>9.1627130955876046E-2</v>
          </cell>
          <cell r="AV97">
            <v>4732.1257999260934</v>
          </cell>
        </row>
        <row r="98">
          <cell r="B98">
            <v>90</v>
          </cell>
          <cell r="C98">
            <v>0.13471649527553176</v>
          </cell>
          <cell r="D98">
            <v>0.89705882352941091</v>
          </cell>
          <cell r="E98">
            <v>0.12084862076187396</v>
          </cell>
          <cell r="F98">
            <v>3675.6642639150782</v>
          </cell>
          <cell r="G98">
            <v>0.96499999999999997</v>
          </cell>
          <cell r="H98">
            <v>0.13000141794088815</v>
          </cell>
          <cell r="I98">
            <v>3264.0902154329142</v>
          </cell>
          <cell r="J98">
            <v>1</v>
          </cell>
          <cell r="K98">
            <v>0.13471649527553176</v>
          </cell>
          <cell r="L98">
            <v>3330.03786356109</v>
          </cell>
          <cell r="M98">
            <v>0.92500000000000004</v>
          </cell>
          <cell r="N98">
            <v>0.12461275812986689</v>
          </cell>
          <cell r="O98">
            <v>3423.2834261351663</v>
          </cell>
          <cell r="P98">
            <v>0.86566176470588152</v>
          </cell>
          <cell r="Q98">
            <v>0.11661891903520837</v>
          </cell>
          <cell r="R98">
            <v>3809.7951065882316</v>
          </cell>
          <cell r="S98">
            <v>0.89705882352941091</v>
          </cell>
          <cell r="T98">
            <v>0.12084862076187396</v>
          </cell>
          <cell r="U98">
            <v>3874.980623687281</v>
          </cell>
          <cell r="V98">
            <v>0.82977941176470515</v>
          </cell>
          <cell r="W98">
            <v>0.11178497420473342</v>
          </cell>
          <cell r="X98">
            <v>3968.7051129199122</v>
          </cell>
          <cell r="Y98">
            <v>0.96499999999999997</v>
          </cell>
          <cell r="Z98">
            <v>0.13000141794088815</v>
          </cell>
          <cell r="AA98">
            <v>3464.122725061628</v>
          </cell>
          <cell r="AB98">
            <v>0.892625</v>
          </cell>
          <cell r="AC98">
            <v>0.12025131159532153</v>
          </cell>
          <cell r="AD98">
            <v>3557.4452549603238</v>
          </cell>
          <cell r="AE98">
            <v>0.92500000000000004</v>
          </cell>
          <cell r="AF98">
            <v>0.12461275812986689</v>
          </cell>
          <cell r="AG98">
            <v>3623.5718660633329</v>
          </cell>
          <cell r="AH98">
            <v>0.86566176470588152</v>
          </cell>
          <cell r="AI98">
            <v>0.11661891903520837</v>
          </cell>
          <cell r="AJ98">
            <v>4008.5399902102249</v>
          </cell>
          <cell r="AK98">
            <v>0.80073713235294042</v>
          </cell>
          <cell r="AL98">
            <v>0.10787250010756774</v>
          </cell>
          <cell r="AM98">
            <v>4101.85380657511</v>
          </cell>
          <cell r="AN98">
            <v>0.82977941176470515</v>
          </cell>
          <cell r="AO98">
            <v>0.11178497420473342</v>
          </cell>
          <cell r="AP98">
            <v>4166.4624671319953</v>
          </cell>
          <cell r="AQ98">
            <v>0.892625</v>
          </cell>
          <cell r="AR98">
            <v>0.12025131159532153</v>
          </cell>
          <cell r="AS98">
            <v>3757.6512144744338</v>
          </cell>
          <cell r="AT98">
            <v>0.80073713235294042</v>
          </cell>
          <cell r="AU98">
            <v>0.10787250010756774</v>
          </cell>
          <cell r="AV98">
            <v>4298.5346895565854</v>
          </cell>
        </row>
        <row r="99">
          <cell r="B99">
            <v>91</v>
          </cell>
          <cell r="C99">
            <v>0.1486457860466433</v>
          </cell>
          <cell r="D99">
            <v>0.9004901960784305</v>
          </cell>
          <cell r="E99">
            <v>0.13385407302337426</v>
          </cell>
          <cell r="F99">
            <v>3231.4653072372321</v>
          </cell>
          <cell r="G99">
            <v>0.96499999999999997</v>
          </cell>
          <cell r="H99">
            <v>0.14344318353501079</v>
          </cell>
          <cell r="I99">
            <v>2839.7538591396565</v>
          </cell>
          <cell r="J99">
            <v>1</v>
          </cell>
          <cell r="K99">
            <v>0.1486457860466433</v>
          </cell>
          <cell r="L99">
            <v>2881.4268334473204</v>
          </cell>
          <cell r="M99">
            <v>0.92500000000000004</v>
          </cell>
          <cell r="N99">
            <v>0.13749735209314506</v>
          </cell>
          <cell r="O99">
            <v>2996.6986365442031</v>
          </cell>
          <cell r="P99">
            <v>0.86897303921568536</v>
          </cell>
          <cell r="Q99">
            <v>0.12916918046755616</v>
          </cell>
          <cell r="R99">
            <v>3365.5009195122857</v>
          </cell>
          <cell r="S99">
            <v>0.9004901960784305</v>
          </cell>
          <cell r="T99">
            <v>0.13385407302337426</v>
          </cell>
          <cell r="U99">
            <v>3406.694559835687</v>
          </cell>
          <cell r="V99">
            <v>0.83295343137254829</v>
          </cell>
          <cell r="W99">
            <v>0.12381501754662119</v>
          </cell>
          <cell r="X99">
            <v>3525.063514245966</v>
          </cell>
          <cell r="Y99">
            <v>0.96499999999999997</v>
          </cell>
          <cell r="Z99">
            <v>0.14344318353501079</v>
          </cell>
          <cell r="AA99">
            <v>3013.7818588823629</v>
          </cell>
          <cell r="AB99">
            <v>0.892625</v>
          </cell>
          <cell r="AC99">
            <v>0.13268494476988499</v>
          </cell>
          <cell r="AD99">
            <v>3129.6577971227916</v>
          </cell>
          <cell r="AE99">
            <v>0.92500000000000004</v>
          </cell>
          <cell r="AF99">
            <v>0.13749735209314506</v>
          </cell>
          <cell r="AG99">
            <v>3172.0285815513926</v>
          </cell>
          <cell r="AH99">
            <v>0.86897303921568536</v>
          </cell>
          <cell r="AI99">
            <v>0.12916918046755616</v>
          </cell>
          <cell r="AJ99">
            <v>3541.0683896425039</v>
          </cell>
          <cell r="AK99">
            <v>0.80380006127450898</v>
          </cell>
          <cell r="AL99">
            <v>0.11948149193248944</v>
          </cell>
          <cell r="AM99">
            <v>3659.3765813841092</v>
          </cell>
          <cell r="AN99">
            <v>0.83295343137254829</v>
          </cell>
          <cell r="AO99">
            <v>0.12381501754662119</v>
          </cell>
          <cell r="AP99">
            <v>3700.714567718655</v>
          </cell>
          <cell r="AQ99">
            <v>0.892625</v>
          </cell>
          <cell r="AR99">
            <v>0.13268494476988499</v>
          </cell>
          <cell r="AS99">
            <v>3305.7887274161303</v>
          </cell>
          <cell r="AT99">
            <v>0.80380006127450898</v>
          </cell>
          <cell r="AU99">
            <v>0.11948149193248944</v>
          </cell>
          <cell r="AV99">
            <v>3834.8410057950086</v>
          </cell>
        </row>
        <row r="100">
          <cell r="B100">
            <v>92</v>
          </cell>
          <cell r="C100">
            <v>0.16381955498685463</v>
          </cell>
          <cell r="D100">
            <v>0.9039215686274501</v>
          </cell>
          <cell r="E100">
            <v>0.14808002911556845</v>
          </cell>
          <cell r="F100">
            <v>2798.9205140297991</v>
          </cell>
          <cell r="G100">
            <v>0.96499999999999997</v>
          </cell>
          <cell r="H100">
            <v>0.15808587056231471</v>
          </cell>
          <cell r="I100">
            <v>2432.4105251288315</v>
          </cell>
          <cell r="J100">
            <v>1</v>
          </cell>
          <cell r="K100">
            <v>0.16381955498685463</v>
          </cell>
          <cell r="L100">
            <v>2453.1148768536532</v>
          </cell>
          <cell r="M100">
            <v>0.92500000000000004</v>
          </cell>
          <cell r="N100">
            <v>0.15153308836284055</v>
          </cell>
          <cell r="O100">
            <v>2584.6605089982372</v>
          </cell>
          <cell r="P100">
            <v>0.87228431372548931</v>
          </cell>
          <cell r="Q100">
            <v>0.14289722809652355</v>
          </cell>
          <cell r="R100">
            <v>2930.7819238760771</v>
          </cell>
          <cell r="S100">
            <v>0.9039215686274501</v>
          </cell>
          <cell r="T100">
            <v>0.14808002911556845</v>
          </cell>
          <cell r="U100">
            <v>2950.694617455109</v>
          </cell>
          <cell r="V100">
            <v>0.83612745098039143</v>
          </cell>
          <cell r="W100">
            <v>0.13697402693190083</v>
          </cell>
          <cell r="X100">
            <v>3088.6077133766476</v>
          </cell>
          <cell r="Y100">
            <v>0.96499999999999997</v>
          </cell>
          <cell r="Z100">
            <v>0.15808587056231471</v>
          </cell>
          <cell r="AA100">
            <v>2581.4753945642142</v>
          </cell>
          <cell r="AB100">
            <v>0.892625</v>
          </cell>
          <cell r="AC100">
            <v>0.14622943027014113</v>
          </cell>
          <cell r="AD100">
            <v>2714.399325162914</v>
          </cell>
          <cell r="AE100">
            <v>0.92500000000000004</v>
          </cell>
          <cell r="AF100">
            <v>0.15153308836284055</v>
          </cell>
          <cell r="AG100">
            <v>2735.8830508243013</v>
          </cell>
          <cell r="AH100">
            <v>0.87228431372548931</v>
          </cell>
          <cell r="AI100">
            <v>0.14289722809652355</v>
          </cell>
          <cell r="AJ100">
            <v>3083.6714877728132</v>
          </cell>
          <cell r="AK100">
            <v>0.80686299019607766</v>
          </cell>
          <cell r="AL100">
            <v>0.13217993598928429</v>
          </cell>
          <cell r="AM100">
            <v>3222.1488078975226</v>
          </cell>
          <cell r="AN100">
            <v>0.83612745098039143</v>
          </cell>
          <cell r="AO100">
            <v>0.13697402693190083</v>
          </cell>
          <cell r="AP100">
            <v>3242.510528581533</v>
          </cell>
          <cell r="AQ100">
            <v>0.892625</v>
          </cell>
          <cell r="AR100">
            <v>0.14622943027014113</v>
          </cell>
          <cell r="AS100">
            <v>2867.1603326980126</v>
          </cell>
          <cell r="AT100">
            <v>0.80686299019607766</v>
          </cell>
          <cell r="AU100">
            <v>0.13217993598928429</v>
          </cell>
          <cell r="AV100">
            <v>3376.6484810987326</v>
          </cell>
        </row>
        <row r="101">
          <cell r="B101">
            <v>93</v>
          </cell>
          <cell r="C101">
            <v>0.17989507270560517</v>
          </cell>
          <cell r="D101">
            <v>0.9073529411764697</v>
          </cell>
          <cell r="E101">
            <v>0.16322832332258572</v>
          </cell>
          <cell r="F101">
            <v>2384.4562828201047</v>
          </cell>
          <cell r="G101">
            <v>0.96499999999999997</v>
          </cell>
          <cell r="H101">
            <v>0.17359874516090898</v>
          </cell>
          <cell r="I101">
            <v>2047.8807896989031</v>
          </cell>
          <cell r="J101">
            <v>1</v>
          </cell>
          <cell r="K101">
            <v>0.17989507270560517</v>
          </cell>
          <cell r="L101">
            <v>2051.2466893958549</v>
          </cell>
          <cell r="M101">
            <v>0.92500000000000004</v>
          </cell>
          <cell r="N101">
            <v>0.16640294225268479</v>
          </cell>
          <cell r="O101">
            <v>2192.9989197002628</v>
          </cell>
          <cell r="P101">
            <v>0.87559558823529327</v>
          </cell>
          <cell r="Q101">
            <v>0.15751533200629522</v>
          </cell>
          <cell r="R101">
            <v>2511.9813107987893</v>
          </cell>
          <cell r="S101">
            <v>0.9073529411764697</v>
          </cell>
          <cell r="T101">
            <v>0.16322832332258572</v>
          </cell>
          <cell r="U101">
            <v>2513.7556725912054</v>
          </cell>
          <cell r="V101">
            <v>0.83930147058823446</v>
          </cell>
          <cell r="W101">
            <v>0.15098619907339178</v>
          </cell>
          <cell r="X101">
            <v>2665.5486772625177</v>
          </cell>
          <cell r="Y101">
            <v>0.96499999999999997</v>
          </cell>
          <cell r="Z101">
            <v>0.17359874516090898</v>
          </cell>
          <cell r="AA101">
            <v>2173.3806094793354</v>
          </cell>
          <cell r="AB101">
            <v>0.892625</v>
          </cell>
          <cell r="AC101">
            <v>0.16057883927384081</v>
          </cell>
          <cell r="AD101">
            <v>2317.4742583186858</v>
          </cell>
          <cell r="AE101">
            <v>0.92500000000000004</v>
          </cell>
          <cell r="AF101">
            <v>0.16640294225268479</v>
          </cell>
          <cell r="AG101">
            <v>2321.3062427333448</v>
          </cell>
          <cell r="AH101">
            <v>0.87559558823529327</v>
          </cell>
          <cell r="AI101">
            <v>0.15751533200629522</v>
          </cell>
          <cell r="AJ101">
            <v>2643.0233798097956</v>
          </cell>
          <cell r="AK101">
            <v>0.80992591911764633</v>
          </cell>
          <cell r="AL101">
            <v>0.14570168210582307</v>
          </cell>
          <cell r="AM101">
            <v>2796.2453847216793</v>
          </cell>
          <cell r="AN101">
            <v>0.83930147058823446</v>
          </cell>
          <cell r="AO101">
            <v>0.15098619907339178</v>
          </cell>
          <cell r="AP101">
            <v>2798.3708041126338</v>
          </cell>
          <cell r="AQ101">
            <v>0.892625</v>
          </cell>
          <cell r="AR101">
            <v>0.16057883927384081</v>
          </cell>
          <cell r="AS101">
            <v>2447.8971107544339</v>
          </cell>
          <cell r="AT101">
            <v>0.80992591911764633</v>
          </cell>
          <cell r="AU101">
            <v>0.14570168210582307</v>
          </cell>
          <cell r="AV101">
            <v>2930.3233010087879</v>
          </cell>
        </row>
        <row r="102">
          <cell r="B102">
            <v>94</v>
          </cell>
          <cell r="C102">
            <v>0.19670371541204046</v>
          </cell>
          <cell r="D102">
            <v>0.91078431372548929</v>
          </cell>
          <cell r="E102">
            <v>0.17915465844880921</v>
          </cell>
          <cell r="F102">
            <v>1995.2454817393736</v>
          </cell>
          <cell r="G102">
            <v>0.96499999999999997</v>
          </cell>
          <cell r="H102">
            <v>0.18981908537261905</v>
          </cell>
          <cell r="I102">
            <v>1692.3712543680422</v>
          </cell>
          <cell r="J102">
            <v>1</v>
          </cell>
          <cell r="K102">
            <v>0.19670371541204046</v>
          </cell>
          <cell r="L102">
            <v>1682.2375170698556</v>
          </cell>
          <cell r="M102">
            <v>0.92500000000000004</v>
          </cell>
          <cell r="N102">
            <v>0.18195093675613744</v>
          </cell>
          <cell r="O102">
            <v>1828.0774471051798</v>
          </cell>
          <cell r="P102">
            <v>0.87890686274509711</v>
          </cell>
          <cell r="Q102">
            <v>0.17288424540310088</v>
          </cell>
          <cell r="R102">
            <v>2116.3057406347093</v>
          </cell>
          <cell r="S102">
            <v>0.91078431372548929</v>
          </cell>
          <cell r="T102">
            <v>0.17915465844880921</v>
          </cell>
          <cell r="U102">
            <v>2103.4395489115041</v>
          </cell>
          <cell r="V102">
            <v>0.84247549019607759</v>
          </cell>
          <cell r="W102">
            <v>0.16571805906514853</v>
          </cell>
          <cell r="X102">
            <v>2263.0876140375431</v>
          </cell>
          <cell r="Y102">
            <v>0.96499999999999997</v>
          </cell>
          <cell r="Z102">
            <v>0.18981908537261905</v>
          </cell>
          <cell r="AA102">
            <v>1796.0844629166711</v>
          </cell>
          <cell r="AB102">
            <v>0.892625</v>
          </cell>
          <cell r="AC102">
            <v>0.17558265396967263</v>
          </cell>
          <cell r="AD102">
            <v>1945.3369318708662</v>
          </cell>
          <cell r="AE102">
            <v>0.92500000000000004</v>
          </cell>
          <cell r="AF102">
            <v>0.18195093675613744</v>
          </cell>
          <cell r="AG102">
            <v>1935.0340540729912</v>
          </cell>
          <cell r="AH102">
            <v>0.87890686274509711</v>
          </cell>
          <cell r="AI102">
            <v>0.17288424540310088</v>
          </cell>
          <cell r="AJ102">
            <v>2226.7066746386554</v>
          </cell>
          <cell r="AK102">
            <v>0.8129888480392149</v>
          </cell>
          <cell r="AL102">
            <v>0.15991792699786833</v>
          </cell>
          <cell r="AM102">
            <v>2388.8277285870863</v>
          </cell>
          <cell r="AN102">
            <v>0.84247549019607759</v>
          </cell>
          <cell r="AO102">
            <v>0.16571805906514853</v>
          </cell>
          <cell r="AP102">
            <v>2375.8554328017162</v>
          </cell>
          <cell r="AQ102">
            <v>0.892625</v>
          </cell>
          <cell r="AR102">
            <v>0.17558265396967263</v>
          </cell>
          <cell r="AS102">
            <v>2054.8166340476987</v>
          </cell>
          <cell r="AT102">
            <v>0.8129888480392149</v>
          </cell>
          <cell r="AU102">
            <v>0.15991792699786833</v>
          </cell>
          <cell r="AV102">
            <v>2503.3702669379195</v>
          </cell>
        </row>
        <row r="103">
          <cell r="B103">
            <v>95</v>
          </cell>
          <cell r="C103">
            <v>0.21488825680711049</v>
          </cell>
          <cell r="D103">
            <v>0.91421568627450889</v>
          </cell>
          <cell r="E103">
            <v>0.19645421516924541</v>
          </cell>
          <cell r="F103">
            <v>1637.7879589368265</v>
          </cell>
          <cell r="G103">
            <v>0.96499999999999997</v>
          </cell>
          <cell r="H103">
            <v>0.20736716781886161</v>
          </cell>
          <cell r="I103">
            <v>1371.1268907529884</v>
          </cell>
          <cell r="J103">
            <v>1</v>
          </cell>
          <cell r="K103">
            <v>0.21488825680711049</v>
          </cell>
          <cell r="L103">
            <v>1351.3351472566892</v>
          </cell>
          <cell r="M103">
            <v>0.92500000000000004</v>
          </cell>
          <cell r="N103">
            <v>0.1987716375465772</v>
          </cell>
          <cell r="O103">
            <v>1495.4570431416241</v>
          </cell>
          <cell r="P103">
            <v>0.88221813725490106</v>
          </cell>
          <cell r="Q103">
            <v>0.18957831763832184</v>
          </cell>
          <cell r="R103">
            <v>1750.4298196228272</v>
          </cell>
          <cell r="S103">
            <v>0.91421568627450889</v>
          </cell>
          <cell r="T103">
            <v>0.19645421516924541</v>
          </cell>
          <cell r="U103">
            <v>1726.5985549585464</v>
          </cell>
          <cell r="V103">
            <v>0.84564950980392073</v>
          </cell>
          <cell r="W103">
            <v>0.18172014903155201</v>
          </cell>
          <cell r="X103">
            <v>1888.0531271448633</v>
          </cell>
          <cell r="Y103">
            <v>0.96499999999999997</v>
          </cell>
          <cell r="Z103">
            <v>0.20736716781886161</v>
          </cell>
          <cell r="AA103">
            <v>1455.1533529138569</v>
          </cell>
          <cell r="AB103">
            <v>0.892625</v>
          </cell>
          <cell r="AC103">
            <v>0.19181463023244699</v>
          </cell>
          <cell r="AD103">
            <v>1603.7695105077594</v>
          </cell>
          <cell r="AE103">
            <v>0.92500000000000004</v>
          </cell>
          <cell r="AF103">
            <v>0.1987716375465772</v>
          </cell>
          <cell r="AG103">
            <v>1582.9527952793842</v>
          </cell>
          <cell r="AH103">
            <v>0.88221813725490106</v>
          </cell>
          <cell r="AI103">
            <v>0.18957831763832184</v>
          </cell>
          <cell r="AJ103">
            <v>1841.7441714597035</v>
          </cell>
          <cell r="AK103">
            <v>0.81605177696078357</v>
          </cell>
          <cell r="AL103">
            <v>0.1753599438154477</v>
          </cell>
          <cell r="AM103">
            <v>2006.8113502764131</v>
          </cell>
          <cell r="AN103">
            <v>0.84564950980392073</v>
          </cell>
          <cell r="AO103">
            <v>0.18172014903155201</v>
          </cell>
          <cell r="AP103">
            <v>1982.1332818584274</v>
          </cell>
          <cell r="AQ103">
            <v>0.892625</v>
          </cell>
          <cell r="AR103">
            <v>0.19181463023244699</v>
          </cell>
          <cell r="AS103">
            <v>1694.0264760205741</v>
          </cell>
          <cell r="AT103">
            <v>0.81605177696078357</v>
          </cell>
          <cell r="AU103">
            <v>0.1753599438154477</v>
          </cell>
          <cell r="AV103">
            <v>2103.0364833411072</v>
          </cell>
        </row>
        <row r="104">
          <cell r="B104">
            <v>96</v>
          </cell>
          <cell r="C104">
            <v>0.23381565961735851</v>
          </cell>
          <cell r="D104">
            <v>0.91764705882352848</v>
          </cell>
          <cell r="E104">
            <v>0.21456025235475229</v>
          </cell>
          <cell r="F104">
            <v>1316.0376108502519</v>
          </cell>
          <cell r="G104">
            <v>0.96499999999999997</v>
          </cell>
          <cell r="H104">
            <v>0.22563211153075094</v>
          </cell>
          <cell r="I104">
            <v>1086.8001906972595</v>
          </cell>
          <cell r="J104">
            <v>1</v>
          </cell>
          <cell r="K104">
            <v>0.23381565961735851</v>
          </cell>
          <cell r="L104">
            <v>1060.9490931005193</v>
          </cell>
          <cell r="M104">
            <v>0.92500000000000004</v>
          </cell>
          <cell r="N104">
            <v>0.21627948514605663</v>
          </cell>
          <cell r="O104">
            <v>1198.202597795801</v>
          </cell>
          <cell r="P104">
            <v>0.88552941176470501</v>
          </cell>
          <cell r="Q104">
            <v>0.20705064352233596</v>
          </cell>
          <cell r="R104">
            <v>1418.5862792747803</v>
          </cell>
          <cell r="S104">
            <v>0.91764705882352848</v>
          </cell>
          <cell r="T104">
            <v>0.21456025235475229</v>
          </cell>
          <cell r="U104">
            <v>1387.400990931812</v>
          </cell>
          <cell r="V104">
            <v>0.84882352941176387</v>
          </cell>
          <cell r="W104">
            <v>0.19846823342814587</v>
          </cell>
          <cell r="X104">
            <v>1544.9558315006109</v>
          </cell>
          <cell r="Y104">
            <v>0.96499999999999997</v>
          </cell>
          <cell r="Z104">
            <v>0.22563211153075094</v>
          </cell>
          <cell r="AA104">
            <v>1153.4023233779901</v>
          </cell>
          <cell r="AB104">
            <v>0.892625</v>
          </cell>
          <cell r="AC104">
            <v>0.20870970316594464</v>
          </cell>
          <cell r="AD104">
            <v>1296.143054871641</v>
          </cell>
          <cell r="AE104">
            <v>0.92500000000000004</v>
          </cell>
          <cell r="AF104">
            <v>0.21627948514605663</v>
          </cell>
          <cell r="AG104">
            <v>1268.3066760027691</v>
          </cell>
          <cell r="AH104">
            <v>0.88552941176470501</v>
          </cell>
          <cell r="AI104">
            <v>0.20705064352233596</v>
          </cell>
          <cell r="AJ104">
            <v>1492.5894099141879</v>
          </cell>
          <cell r="AK104">
            <v>0.81911470588235213</v>
          </cell>
          <cell r="AL104">
            <v>0.19152184525816077</v>
          </cell>
          <cell r="AM104">
            <v>1654.8970246437386</v>
          </cell>
          <cell r="AN104">
            <v>0.84882352941176387</v>
          </cell>
          <cell r="AO104">
            <v>0.19846823342814587</v>
          </cell>
          <cell r="AP104">
            <v>1621.9397264787146</v>
          </cell>
          <cell r="AQ104">
            <v>0.892625</v>
          </cell>
          <cell r="AR104">
            <v>0.20870970316594464</v>
          </cell>
          <cell r="AS104">
            <v>1369.0874139187124</v>
          </cell>
          <cell r="AT104">
            <v>0.81911470588235213</v>
          </cell>
          <cell r="AU104">
            <v>0.19152184525816077</v>
          </cell>
          <cell r="AV104">
            <v>1734.2481237805739</v>
          </cell>
        </row>
        <row r="105">
          <cell r="B105">
            <v>97</v>
          </cell>
          <cell r="C105">
            <v>0.25404156052832816</v>
          </cell>
          <cell r="D105">
            <v>0.92107843137254808</v>
          </cell>
          <cell r="E105">
            <v>0.23399220207486673</v>
          </cell>
          <cell r="F105">
            <v>1033.6682489578766</v>
          </cell>
          <cell r="G105">
            <v>0.96499999999999997</v>
          </cell>
          <cell r="H105">
            <v>0.24515010590983666</v>
          </cell>
          <cell r="I105">
            <v>841.58316885821409</v>
          </cell>
          <cell r="J105">
            <v>1</v>
          </cell>
          <cell r="K105">
            <v>0.25404156052832816</v>
          </cell>
          <cell r="L105">
            <v>812.88258107678314</v>
          </cell>
          <cell r="M105">
            <v>0.92500000000000004</v>
          </cell>
          <cell r="N105">
            <v>0.23498844348870357</v>
          </cell>
          <cell r="O105">
            <v>939.05595684385753</v>
          </cell>
          <cell r="P105">
            <v>0.88884068627450885</v>
          </cell>
          <cell r="Q105">
            <v>0.22580247500224637</v>
          </cell>
          <cell r="R105">
            <v>1124.8670772589808</v>
          </cell>
          <cell r="S105">
            <v>0.92107843137254808</v>
          </cell>
          <cell r="T105">
            <v>0.23399220207486673</v>
          </cell>
          <cell r="U105">
            <v>1089.719884200249</v>
          </cell>
          <cell r="V105">
            <v>0.851997549019607</v>
          </cell>
          <cell r="W105">
            <v>0.21644278691925173</v>
          </cell>
          <cell r="X105">
            <v>1238.3311768981723</v>
          </cell>
          <cell r="Y105">
            <v>0.96499999999999997</v>
          </cell>
          <cell r="Z105">
            <v>0.24515010590983666</v>
          </cell>
          <cell r="AA105">
            <v>893.15772170974026</v>
          </cell>
          <cell r="AB105">
            <v>0.892625</v>
          </cell>
          <cell r="AC105">
            <v>0.22676384796659893</v>
          </cell>
          <cell r="AD105">
            <v>1025.6254226287801</v>
          </cell>
          <cell r="AE105">
            <v>0.92500000000000004</v>
          </cell>
          <cell r="AF105">
            <v>0.23498844348870357</v>
          </cell>
          <cell r="AG105">
            <v>993.99796110958368</v>
          </cell>
          <cell r="AH105">
            <v>0.88884068627450885</v>
          </cell>
          <cell r="AI105">
            <v>0.22580247500224637</v>
          </cell>
          <cell r="AJ105">
            <v>1183.5478120768316</v>
          </cell>
          <cell r="AK105">
            <v>0.8221776348039207</v>
          </cell>
          <cell r="AL105">
            <v>0.20886728937707791</v>
          </cell>
          <cell r="AM105">
            <v>1337.94809277173</v>
          </cell>
          <cell r="AN105">
            <v>0.851997549019607</v>
          </cell>
          <cell r="AO105">
            <v>0.21644278691925173</v>
          </cell>
          <cell r="AP105">
            <v>1300.0362142375541</v>
          </cell>
          <cell r="AQ105">
            <v>0.892625</v>
          </cell>
          <cell r="AR105">
            <v>0.22676384796659893</v>
          </cell>
          <cell r="AS105">
            <v>1083.3455861515072</v>
          </cell>
          <cell r="AT105">
            <v>0.8221776348039207</v>
          </cell>
          <cell r="AU105">
            <v>0.20886728937707791</v>
          </cell>
          <cell r="AV105">
            <v>1402.1017229786153</v>
          </cell>
        </row>
        <row r="106">
          <cell r="B106">
            <v>98</v>
          </cell>
          <cell r="C106">
            <v>0.27564241526177619</v>
          </cell>
          <cell r="D106">
            <v>0.92450980392156767</v>
          </cell>
          <cell r="E106">
            <v>0.25483411528613203</v>
          </cell>
          <cell r="F106">
            <v>791.79793916935148</v>
          </cell>
          <cell r="G106">
            <v>0.96499999999999997</v>
          </cell>
          <cell r="H106">
            <v>0.26599493072761399</v>
          </cell>
          <cell r="I106">
            <v>635.26896588068701</v>
          </cell>
          <cell r="J106">
            <v>1</v>
          </cell>
          <cell r="K106">
            <v>0.27564241526177619</v>
          </cell>
          <cell r="L106">
            <v>606.37662165374195</v>
          </cell>
          <cell r="M106">
            <v>0.92500000000000004</v>
          </cell>
          <cell r="N106">
            <v>0.25496923411714301</v>
          </cell>
          <cell r="O106">
            <v>718.38865919632428</v>
          </cell>
          <cell r="P106">
            <v>0.8921519607843128</v>
          </cell>
          <cell r="Q106">
            <v>0.24591492125111741</v>
          </cell>
          <cell r="R106">
            <v>870.86930716535983</v>
          </cell>
          <cell r="S106">
            <v>0.92450980392156767</v>
          </cell>
          <cell r="T106">
            <v>0.25483411528613203</v>
          </cell>
          <cell r="U106">
            <v>834.73392885146404</v>
          </cell>
          <cell r="V106">
            <v>0.85517156862745014</v>
          </cell>
          <cell r="W106">
            <v>0.23572155663967215</v>
          </cell>
          <cell r="X106">
            <v>970.30332584133487</v>
          </cell>
          <cell r="Y106">
            <v>0.96499999999999997</v>
          </cell>
          <cell r="Z106">
            <v>0.26599493072761399</v>
          </cell>
          <cell r="AA106">
            <v>674.20001163840902</v>
          </cell>
          <cell r="AB106">
            <v>0.892625</v>
          </cell>
          <cell r="AC106">
            <v>0.24604531092304296</v>
          </cell>
          <cell r="AD106">
            <v>793.05065522110863</v>
          </cell>
          <cell r="AE106">
            <v>0.92500000000000004</v>
          </cell>
          <cell r="AF106">
            <v>0.25496923411714301</v>
          </cell>
          <cell r="AG106">
            <v>760.41992739749776</v>
          </cell>
          <cell r="AH106">
            <v>0.8921519607843128</v>
          </cell>
          <cell r="AI106">
            <v>0.24591492125111741</v>
          </cell>
          <cell r="AJ106">
            <v>916.29978682638944</v>
          </cell>
          <cell r="AK106">
            <v>0.82524056372548937</v>
          </cell>
          <cell r="AL106">
            <v>0.22747130215728362</v>
          </cell>
          <cell r="AM106">
            <v>1058.4945013072677</v>
          </cell>
          <cell r="AN106">
            <v>0.85517156862745014</v>
          </cell>
          <cell r="AO106">
            <v>0.23572155663967215</v>
          </cell>
          <cell r="AP106">
            <v>1018.6527529320244</v>
          </cell>
          <cell r="AQ106">
            <v>0.892625</v>
          </cell>
          <cell r="AR106">
            <v>0.24604531092304296</v>
          </cell>
          <cell r="AS106">
            <v>837.68197235816069</v>
          </cell>
          <cell r="AT106">
            <v>0.82524056372548937</v>
          </cell>
          <cell r="AU106">
            <v>0.22747130215728362</v>
          </cell>
          <cell r="AV106">
            <v>1109.2485366691415</v>
          </cell>
        </row>
        <row r="107">
          <cell r="B107">
            <v>99</v>
          </cell>
          <cell r="C107">
            <v>0.29791510457563025</v>
          </cell>
          <cell r="D107">
            <v>0.92794117647058727</v>
          </cell>
          <cell r="E107">
            <v>0.27644769262826835</v>
          </cell>
          <cell r="F107">
            <v>590.0208118557473</v>
          </cell>
          <cell r="G107">
            <v>0.96499999999999997</v>
          </cell>
          <cell r="H107">
            <v>0.2874880759154832</v>
          </cell>
          <cell r="I107">
            <v>466.29064130785071</v>
          </cell>
          <cell r="J107">
            <v>1</v>
          </cell>
          <cell r="K107">
            <v>0.29791510457563025</v>
          </cell>
          <cell r="L107">
            <v>439.23350510282825</v>
          </cell>
          <cell r="M107">
            <v>0.92500000000000004</v>
          </cell>
          <cell r="N107">
            <v>0.275571471732458</v>
          </cell>
          <cell r="O107">
            <v>535.22165296259618</v>
          </cell>
          <cell r="P107">
            <v>0.89546323529411664</v>
          </cell>
          <cell r="Q107">
            <v>0.26677202338627898</v>
          </cell>
          <cell r="R107">
            <v>656.70955007377518</v>
          </cell>
          <cell r="S107">
            <v>0.92794117647058727</v>
          </cell>
          <cell r="T107">
            <v>0.27644769262826835</v>
          </cell>
          <cell r="U107">
            <v>622.01524659328413</v>
          </cell>
          <cell r="V107">
            <v>0.85834558823529328</v>
          </cell>
          <cell r="W107">
            <v>0.25571411568114827</v>
          </cell>
          <cell r="X107">
            <v>741.58191546136436</v>
          </cell>
          <cell r="Y107">
            <v>0.96499999999999997</v>
          </cell>
          <cell r="Z107">
            <v>0.2874880759154832</v>
          </cell>
          <cell r="AA107">
            <v>494.8662262460939</v>
          </cell>
          <cell r="AB107">
            <v>0.892625</v>
          </cell>
          <cell r="AC107">
            <v>0.26592647022182198</v>
          </cell>
          <cell r="AD107">
            <v>597.924260179508</v>
          </cell>
          <cell r="AE107">
            <v>0.92500000000000004</v>
          </cell>
          <cell r="AF107">
            <v>0.275571471732458</v>
          </cell>
          <cell r="AG107">
            <v>566.53624090154426</v>
          </cell>
          <cell r="AH107">
            <v>0.89546323529411664</v>
          </cell>
          <cell r="AI107">
            <v>0.26677202338627898</v>
          </cell>
          <cell r="AJ107">
            <v>690.96799690656223</v>
          </cell>
          <cell r="AK107">
            <v>0.82830349264705794</v>
          </cell>
          <cell r="AL107">
            <v>0.24676412163230804</v>
          </cell>
          <cell r="AM107">
            <v>817.71737876857901</v>
          </cell>
          <cell r="AN107">
            <v>0.85834558823529328</v>
          </cell>
          <cell r="AO107">
            <v>0.25571411568114827</v>
          </cell>
          <cell r="AP107">
            <v>778.53434033560018</v>
          </cell>
          <cell r="AQ107">
            <v>0.892625</v>
          </cell>
          <cell r="AR107">
            <v>0.26592647022182198</v>
          </cell>
          <cell r="AS107">
            <v>631.57425101466913</v>
          </cell>
          <cell r="AT107">
            <v>0.82830349264705794</v>
          </cell>
          <cell r="AU107">
            <v>0.24676412163230804</v>
          </cell>
          <cell r="AV107">
            <v>856.92632761695052</v>
          </cell>
        </row>
        <row r="108">
          <cell r="B108">
            <v>100</v>
          </cell>
          <cell r="C108">
            <v>0.32141384017542324</v>
          </cell>
          <cell r="D108">
            <v>0.93137254901960687</v>
          </cell>
          <cell r="E108">
            <v>0.29935602761436447</v>
          </cell>
          <cell r="F108">
            <v>426.91091981556826</v>
          </cell>
          <cell r="G108">
            <v>0.96499999999999997</v>
          </cell>
          <cell r="H108">
            <v>0.31016435576928342</v>
          </cell>
          <cell r="I108">
            <v>332.23764202085999</v>
          </cell>
          <cell r="J108">
            <v>1</v>
          </cell>
          <cell r="K108">
            <v>0.32141384017542324</v>
          </cell>
          <cell r="L108">
            <v>308.3792094969985</v>
          </cell>
          <cell r="M108">
            <v>0.92500000000000004</v>
          </cell>
          <cell r="N108">
            <v>0.29730780216226649</v>
          </cell>
          <cell r="O108">
            <v>387.72983435261466</v>
          </cell>
          <cell r="P108">
            <v>0.8987745098039206</v>
          </cell>
          <cell r="Q108">
            <v>0.28887856664786171</v>
          </cell>
          <cell r="R108">
            <v>481.51781462350129</v>
          </cell>
          <cell r="S108">
            <v>0.93137254901960687</v>
          </cell>
          <cell r="T108">
            <v>0.29935602761436447</v>
          </cell>
          <cell r="U108">
            <v>450.06056689296736</v>
          </cell>
          <cell r="V108">
            <v>0.86151960784313641</v>
          </cell>
          <cell r="W108">
            <v>0.27690432554328714</v>
          </cell>
          <cell r="X108">
            <v>551.94895174402961</v>
          </cell>
          <cell r="Y108">
            <v>0.96499999999999997</v>
          </cell>
          <cell r="Z108">
            <v>0.31016435576928342</v>
          </cell>
          <cell r="AA108">
            <v>352.59808702704817</v>
          </cell>
          <cell r="AB108">
            <v>0.892625</v>
          </cell>
          <cell r="AC108">
            <v>0.28690202908658718</v>
          </cell>
          <cell r="AD108">
            <v>438.92037220997707</v>
          </cell>
          <cell r="AE108">
            <v>0.92500000000000004</v>
          </cell>
          <cell r="AF108">
            <v>0.29730780216226649</v>
          </cell>
          <cell r="AG108">
            <v>410.41501520653134</v>
          </cell>
          <cell r="AH108">
            <v>0.8987745098039206</v>
          </cell>
          <cell r="AI108">
            <v>0.28887856664786171</v>
          </cell>
          <cell r="AJ108">
            <v>506.63706627663453</v>
          </cell>
          <cell r="AK108">
            <v>0.83136642156862661</v>
          </cell>
          <cell r="AL108">
            <v>0.26721267414927208</v>
          </cell>
          <cell r="AM108">
            <v>615.93406805327731</v>
          </cell>
          <cell r="AN108">
            <v>0.86151960784313641</v>
          </cell>
          <cell r="AO108">
            <v>0.27690432554328714</v>
          </cell>
          <cell r="AP108">
            <v>579.45211996927605</v>
          </cell>
          <cell r="AQ108">
            <v>0.892625</v>
          </cell>
          <cell r="AR108">
            <v>0.28690202908658718</v>
          </cell>
          <cell r="AS108">
            <v>463.62193975934719</v>
          </cell>
          <cell r="AT108">
            <v>0.83136642156862661</v>
          </cell>
          <cell r="AU108">
            <v>0.26721267414927208</v>
          </cell>
          <cell r="AV108">
            <v>645.46765507895429</v>
          </cell>
        </row>
        <row r="109">
          <cell r="B109">
            <v>101</v>
          </cell>
          <cell r="C109">
            <v>0.34538247412793471</v>
          </cell>
          <cell r="D109">
            <v>0.93480392156862646</v>
          </cell>
          <cell r="E109">
            <v>0.32286489125586804</v>
          </cell>
          <cell r="F109">
            <v>299.11256271438526</v>
          </cell>
          <cell r="G109">
            <v>0.96499999999999997</v>
          </cell>
          <cell r="H109">
            <v>0.33329408753345696</v>
          </cell>
          <cell r="I109">
            <v>229.18936782115412</v>
          </cell>
          <cell r="J109">
            <v>1</v>
          </cell>
          <cell r="K109">
            <v>0.34538247412793471</v>
          </cell>
          <cell r="L109">
            <v>209.26186354230688</v>
          </cell>
          <cell r="M109">
            <v>0.92500000000000004</v>
          </cell>
          <cell r="N109">
            <v>0.31947878856833961</v>
          </cell>
          <cell r="O109">
            <v>272.45472946849912</v>
          </cell>
          <cell r="P109">
            <v>0.90208578431372455</v>
          </cell>
          <cell r="Q109">
            <v>0.31156462006191266</v>
          </cell>
          <cell r="R109">
            <v>342.41763851965345</v>
          </cell>
          <cell r="S109">
            <v>0.93480392156862646</v>
          </cell>
          <cell r="T109">
            <v>0.32286489125586804</v>
          </cell>
          <cell r="U109">
            <v>315.33222340201968</v>
          </cell>
          <cell r="V109">
            <v>0.86469362745097955</v>
          </cell>
          <cell r="W109">
            <v>0.29865002441167798</v>
          </cell>
          <cell r="X109">
            <v>399.11189952702478</v>
          </cell>
          <cell r="Y109">
            <v>0.96499999999999997</v>
          </cell>
          <cell r="Z109">
            <v>0.33329408753345696</v>
          </cell>
          <cell r="AA109">
            <v>243.23472851882201</v>
          </cell>
          <cell r="AB109">
            <v>0.892625</v>
          </cell>
          <cell r="AC109">
            <v>0.30829703096844774</v>
          </cell>
          <cell r="AD109">
            <v>312.99322681549461</v>
          </cell>
          <cell r="AE109">
            <v>0.92500000000000004</v>
          </cell>
          <cell r="AF109">
            <v>0.31947878856833961</v>
          </cell>
          <cell r="AG109">
            <v>288.39542906108431</v>
          </cell>
          <cell r="AH109">
            <v>0.90208578431372455</v>
          </cell>
          <cell r="AI109">
            <v>0.31156462006191266</v>
          </cell>
          <cell r="AJ109">
            <v>360.28047675996265</v>
          </cell>
          <cell r="AK109">
            <v>0.83442935049019529</v>
          </cell>
          <cell r="AL109">
            <v>0.28819727355726926</v>
          </cell>
          <cell r="AM109">
            <v>451.34867862912137</v>
          </cell>
          <cell r="AN109">
            <v>0.86469362745097955</v>
          </cell>
          <cell r="AO109">
            <v>0.29865002441167798</v>
          </cell>
          <cell r="AP109">
            <v>418.99932150455578</v>
          </cell>
          <cell r="AQ109">
            <v>0.892625</v>
          </cell>
          <cell r="AR109">
            <v>0.30829703096844774</v>
          </cell>
          <cell r="AS109">
            <v>330.60786451333104</v>
          </cell>
          <cell r="AT109">
            <v>0.83442935049019529</v>
          </cell>
          <cell r="AU109">
            <v>0.28819727355726926</v>
          </cell>
          <cell r="AV109">
            <v>472.99051688844696</v>
          </cell>
        </row>
        <row r="110">
          <cell r="B110">
            <v>102</v>
          </cell>
          <cell r="C110">
            <v>0.36932620227413371</v>
          </cell>
          <cell r="D110">
            <v>0.93823529411764606</v>
          </cell>
          <cell r="E110">
            <v>0.3465148780160251</v>
          </cell>
          <cell r="F110">
            <v>202.53961768034125</v>
          </cell>
          <cell r="G110">
            <v>0.96499999999999997</v>
          </cell>
          <cell r="H110">
            <v>0.35639978519453902</v>
          </cell>
          <cell r="I110">
            <v>152.80190660083272</v>
          </cell>
          <cell r="J110">
            <v>1</v>
          </cell>
          <cell r="K110">
            <v>0.36932620227413371</v>
          </cell>
          <cell r="L110">
            <v>136.98648337144266</v>
          </cell>
          <cell r="M110">
            <v>0.92500000000000004</v>
          </cell>
          <cell r="N110">
            <v>0.34162673710357372</v>
          </cell>
          <cell r="O110">
            <v>185.41122255818831</v>
          </cell>
          <cell r="P110">
            <v>0.90539705882352839</v>
          </cell>
          <cell r="Q110">
            <v>0.33438685728546419</v>
          </cell>
          <cell r="R110">
            <v>235.73241707178028</v>
          </cell>
          <cell r="S110">
            <v>0.93823529411764606</v>
          </cell>
          <cell r="T110">
            <v>0.3465148780160251</v>
          </cell>
          <cell r="U110">
            <v>213.5225193838555</v>
          </cell>
          <cell r="V110">
            <v>0.86786764705882269</v>
          </cell>
          <cell r="W110">
            <v>0.32052626216482322</v>
          </cell>
          <cell r="X110">
            <v>279.91712099028763</v>
          </cell>
          <cell r="Y110">
            <v>0.96499999999999997</v>
          </cell>
          <cell r="Z110">
            <v>0.35639978519453902</v>
          </cell>
          <cell r="AA110">
            <v>162.16603162069313</v>
          </cell>
          <cell r="AB110">
            <v>0.892625</v>
          </cell>
          <cell r="AC110">
            <v>0.32966980130494861</v>
          </cell>
          <cell r="AD110">
            <v>216.49834427504368</v>
          </cell>
          <cell r="AE110">
            <v>0.92500000000000004</v>
          </cell>
          <cell r="AF110">
            <v>0.34162673710357372</v>
          </cell>
          <cell r="AG110">
            <v>196.25920675600256</v>
          </cell>
          <cell r="AH110">
            <v>0.90539705882352839</v>
          </cell>
          <cell r="AI110">
            <v>0.33438685728546419</v>
          </cell>
          <cell r="AJ110">
            <v>248.02982690252014</v>
          </cell>
          <cell r="AK110">
            <v>0.83749227941176385</v>
          </cell>
          <cell r="AL110">
            <v>0.30930784298905439</v>
          </cell>
          <cell r="AM110">
            <v>321.27122002453245</v>
          </cell>
          <cell r="AN110">
            <v>0.86786764705882269</v>
          </cell>
          <cell r="AO110">
            <v>0.32052626216482322</v>
          </cell>
          <cell r="AP110">
            <v>293.86516390874368</v>
          </cell>
          <cell r="AQ110">
            <v>0.892625</v>
          </cell>
          <cell r="AR110">
            <v>0.32966980130494861</v>
          </cell>
          <cell r="AS110">
            <v>228.68244146905224</v>
          </cell>
          <cell r="AT110">
            <v>0.83749227941176385</v>
          </cell>
          <cell r="AU110">
            <v>0.30930784298905439</v>
          </cell>
          <cell r="AV110">
            <v>336.67593950275301</v>
          </cell>
        </row>
        <row r="111">
          <cell r="B111">
            <v>103</v>
          </cell>
          <cell r="C111">
            <v>0.39410595716287722</v>
          </cell>
          <cell r="D111">
            <v>0.94166666666666565</v>
          </cell>
          <cell r="E111">
            <v>0.37111644299504232</v>
          </cell>
          <cell r="F111">
            <v>132.35662676642545</v>
          </cell>
          <cell r="G111">
            <v>0.96499999999999997</v>
          </cell>
          <cell r="H111">
            <v>0.3803122486621765</v>
          </cell>
          <cell r="I111">
            <v>98.343339910979921</v>
          </cell>
          <cell r="J111">
            <v>1</v>
          </cell>
          <cell r="K111">
            <v>0.39410595716287722</v>
          </cell>
          <cell r="L111">
            <v>86.393785704978981</v>
          </cell>
          <cell r="M111">
            <v>0.92500000000000004</v>
          </cell>
          <cell r="N111">
            <v>0.36454801037566142</v>
          </cell>
          <cell r="O111">
            <v>122.06979157324992</v>
          </cell>
          <cell r="P111">
            <v>0.90870833333333234</v>
          </cell>
          <cell r="Q111">
            <v>0.35812736749021584</v>
          </cell>
          <cell r="R111">
            <v>156.90659496684134</v>
          </cell>
          <cell r="S111">
            <v>0.94166666666666565</v>
          </cell>
          <cell r="T111">
            <v>0.37111644299504232</v>
          </cell>
          <cell r="U111">
            <v>139.53378962588445</v>
          </cell>
          <cell r="V111">
            <v>0.87104166666666583</v>
          </cell>
          <cell r="W111">
            <v>0.3432827097704142</v>
          </cell>
          <cell r="X111">
            <v>190.19633248333213</v>
          </cell>
          <cell r="Y111">
            <v>0.96499999999999997</v>
          </cell>
          <cell r="Z111">
            <v>0.3803122486621765</v>
          </cell>
          <cell r="AA111">
            <v>104.37009278522727</v>
          </cell>
          <cell r="AB111">
            <v>0.892625</v>
          </cell>
          <cell r="AC111">
            <v>0.35178883001251327</v>
          </cell>
          <cell r="AD111">
            <v>145.12537813503968</v>
          </cell>
          <cell r="AE111">
            <v>0.92500000000000004</v>
          </cell>
          <cell r="AF111">
            <v>0.36454801037566142</v>
          </cell>
          <cell r="AG111">
            <v>129.21181432541374</v>
          </cell>
          <cell r="AH111">
            <v>0.90870833333333234</v>
          </cell>
          <cell r="AI111">
            <v>0.35812736749021584</v>
          </cell>
          <cell r="AJ111">
            <v>165.09191257152875</v>
          </cell>
          <cell r="AK111">
            <v>0.84055520833333242</v>
          </cell>
          <cell r="AL111">
            <v>0.33126781492844964</v>
          </cell>
          <cell r="AM111">
            <v>221.89951194428244</v>
          </cell>
          <cell r="AN111">
            <v>0.87104166666666583</v>
          </cell>
          <cell r="AO111">
            <v>0.3432827097704142</v>
          </cell>
          <cell r="AP111">
            <v>199.67366134062095</v>
          </cell>
          <cell r="AQ111">
            <v>0.892625</v>
          </cell>
          <cell r="AR111">
            <v>0.35178883001251327</v>
          </cell>
          <cell r="AS111">
            <v>153.29274642801926</v>
          </cell>
          <cell r="AT111">
            <v>0.84055520833333242</v>
          </cell>
          <cell r="AU111">
            <v>0.33126781492844964</v>
          </cell>
          <cell r="AV111">
            <v>232.53943086884311</v>
          </cell>
        </row>
        <row r="112">
          <cell r="B112">
            <v>104</v>
          </cell>
          <cell r="C112">
            <v>0.41960441196157539</v>
          </cell>
          <cell r="D112">
            <v>0.94509803921568525</v>
          </cell>
          <cell r="E112">
            <v>0.39656730699113552</v>
          </cell>
          <cell r="F112">
            <v>83.236906234047225</v>
          </cell>
          <cell r="G112">
            <v>0.96499999999999997</v>
          </cell>
          <cell r="H112">
            <v>0.40491825754292021</v>
          </cell>
          <cell r="I112">
            <v>60.942163168486381</v>
          </cell>
          <cell r="J112">
            <v>1</v>
          </cell>
          <cell r="K112">
            <v>0.41960441196157539</v>
          </cell>
          <cell r="L112">
            <v>52.345480096793743</v>
          </cell>
          <cell r="M112">
            <v>0.92500000000000004</v>
          </cell>
          <cell r="N112">
            <v>0.38813408106445724</v>
          </cell>
          <cell r="O112">
            <v>77.569491928249974</v>
          </cell>
          <cell r="P112">
            <v>0.91201960784313618</v>
          </cell>
          <cell r="Q112">
            <v>0.38268745124644576</v>
          </cell>
          <cell r="R112">
            <v>100.71404916951289</v>
          </cell>
          <cell r="S112">
            <v>0.94509803921568525</v>
          </cell>
          <cell r="T112">
            <v>0.39656730699113552</v>
          </cell>
          <cell r="U112">
            <v>87.750505942307683</v>
          </cell>
          <cell r="V112">
            <v>0.87421568627450885</v>
          </cell>
          <cell r="W112">
            <v>0.36682475896680034</v>
          </cell>
          <cell r="X112">
            <v>124.90522008005922</v>
          </cell>
          <cell r="Y112">
            <v>0.96499999999999997</v>
          </cell>
          <cell r="Z112">
            <v>0.40491825754292021</v>
          </cell>
          <cell r="AA112">
            <v>64.676868104997482</v>
          </cell>
          <cell r="AB112">
            <v>0.892625</v>
          </cell>
          <cell r="AC112">
            <v>0.37454938822720124</v>
          </cell>
          <cell r="AD112">
            <v>94.071891155790496</v>
          </cell>
          <cell r="AE112">
            <v>0.92500000000000004</v>
          </cell>
          <cell r="AF112">
            <v>0.38813408106445724</v>
          </cell>
          <cell r="AG112">
            <v>82.107904496054772</v>
          </cell>
          <cell r="AH112">
            <v>0.91201960784313618</v>
          </cell>
          <cell r="AI112">
            <v>0.38268745124644576</v>
          </cell>
          <cell r="AJ112">
            <v>105.96798052836228</v>
          </cell>
          <cell r="AK112">
            <v>0.84361813725490098</v>
          </cell>
          <cell r="AL112">
            <v>0.3539858924029623</v>
          </cell>
          <cell r="AM112">
            <v>148.3913454888106</v>
          </cell>
          <cell r="AN112">
            <v>0.87421568627450885</v>
          </cell>
          <cell r="AO112">
            <v>0.36682475896680034</v>
          </cell>
          <cell r="AP112">
            <v>131.12914580583259</v>
          </cell>
          <cell r="AQ112">
            <v>0.892625</v>
          </cell>
          <cell r="AR112">
            <v>0.37454938822720124</v>
          </cell>
          <cell r="AS112">
            <v>99.366070512701484</v>
          </cell>
          <cell r="AT112">
            <v>0.84361813725490098</v>
          </cell>
          <cell r="AU112">
            <v>0.3539858924029623</v>
          </cell>
          <cell r="AV112">
            <v>155.5066017202162</v>
          </cell>
        </row>
        <row r="113">
          <cell r="B113">
            <v>105</v>
          </cell>
          <cell r="C113">
            <v>0.44568439732515935</v>
          </cell>
          <cell r="D113">
            <v>0.94852941176470484</v>
          </cell>
          <cell r="E113">
            <v>0.4227447592275404</v>
          </cell>
          <cell r="F113">
            <v>50.227870486537455</v>
          </cell>
          <cell r="G113">
            <v>0.96499999999999997</v>
          </cell>
          <cell r="H113">
            <v>0.43008544341877875</v>
          </cell>
          <cell r="I113">
            <v>36.265568647406546</v>
          </cell>
          <cell r="J113">
            <v>1</v>
          </cell>
          <cell r="K113">
            <v>0.44568439732515935</v>
          </cell>
          <cell r="L113">
            <v>30.381085701932257</v>
          </cell>
          <cell r="M113">
            <v>0.92500000000000004</v>
          </cell>
          <cell r="N113">
            <v>0.41225806752577243</v>
          </cell>
          <cell r="O113">
            <v>47.462128460041839</v>
          </cell>
          <cell r="P113">
            <v>0.91533088235294013</v>
          </cell>
          <cell r="Q113">
            <v>0.40794869265457645</v>
          </cell>
          <cell r="R113">
            <v>62.172046388122787</v>
          </cell>
          <cell r="S113">
            <v>0.94852941176470484</v>
          </cell>
          <cell r="T113">
            <v>0.4227447592275404</v>
          </cell>
          <cell r="U113">
            <v>52.951524113657094</v>
          </cell>
          <cell r="V113">
            <v>0.87738970588235199</v>
          </cell>
          <cell r="W113">
            <v>0.39103890228547489</v>
          </cell>
          <cell r="X113">
            <v>79.086892830496353</v>
          </cell>
          <cell r="Y113">
            <v>0.96499999999999997</v>
          </cell>
          <cell r="Z113">
            <v>0.43008544341877875</v>
          </cell>
          <cell r="AA113">
            <v>38.488023368588628</v>
          </cell>
          <cell r="AB113">
            <v>0.892625</v>
          </cell>
          <cell r="AC113">
            <v>0.39782903516237039</v>
          </cell>
          <cell r="AD113">
            <v>58.837321874013298</v>
          </cell>
          <cell r="AE113">
            <v>0.92500000000000004</v>
          </cell>
          <cell r="AF113">
            <v>0.41225806752577243</v>
          </cell>
          <cell r="AG113">
            <v>50.239028436350338</v>
          </cell>
          <cell r="AH113">
            <v>0.91533088235294013</v>
          </cell>
          <cell r="AI113">
            <v>0.40794869265457645</v>
          </cell>
          <cell r="AJ113">
            <v>65.415364146230317</v>
          </cell>
          <cell r="AK113">
            <v>0.84668106617646965</v>
          </cell>
          <cell r="AL113">
            <v>0.37735254070548324</v>
          </cell>
          <cell r="AM113">
            <v>95.862902631077688</v>
          </cell>
          <cell r="AN113">
            <v>0.87738970588235199</v>
          </cell>
          <cell r="AO113">
            <v>0.39103890228547489</v>
          </cell>
          <cell r="AP113">
            <v>83.027728502085637</v>
          </cell>
          <cell r="AQ113">
            <v>0.892625</v>
          </cell>
          <cell r="AR113">
            <v>0.39782903516237039</v>
          </cell>
          <cell r="AS113">
            <v>62.148569591628195</v>
          </cell>
          <cell r="AT113">
            <v>0.84668106617646965</v>
          </cell>
          <cell r="AU113">
            <v>0.37735254070548324</v>
          </cell>
          <cell r="AV113">
            <v>100.45945853573343</v>
          </cell>
        </row>
        <row r="114">
          <cell r="B114">
            <v>106</v>
          </cell>
          <cell r="C114">
            <v>0.47220441264779722</v>
          </cell>
          <cell r="D114">
            <v>0.95196078431372444</v>
          </cell>
          <cell r="E114">
            <v>0.44952008302059865</v>
          </cell>
          <cell r="F114">
            <v>28.994301471194095</v>
          </cell>
          <cell r="G114">
            <v>0.96499999999999997</v>
          </cell>
          <cell r="H114">
            <v>0.45567725820512428</v>
          </cell>
          <cell r="I114">
            <v>20.668275474852543</v>
          </cell>
          <cell r="J114">
            <v>1</v>
          </cell>
          <cell r="K114">
            <v>0.47220441264779722</v>
          </cell>
          <cell r="L114">
            <v>16.840709830782561</v>
          </cell>
          <cell r="M114">
            <v>0.92500000000000004</v>
          </cell>
          <cell r="N114">
            <v>0.43678908169921243</v>
          </cell>
          <cell r="O114">
            <v>27.895483100445023</v>
          </cell>
          <cell r="P114">
            <v>0.91864215686274409</v>
          </cell>
          <cell r="Q114">
            <v>0.43378688011487765</v>
          </cell>
          <cell r="R114">
            <v>36.809041344428415</v>
          </cell>
          <cell r="S114">
            <v>0.95196078431372444</v>
          </cell>
          <cell r="T114">
            <v>0.44952008302059865</v>
          </cell>
          <cell r="U114">
            <v>30.566544801497827</v>
          </cell>
          <cell r="V114">
            <v>0.88056372549019513</v>
          </cell>
          <cell r="W114">
            <v>0.41580607679405374</v>
          </cell>
          <cell r="X114">
            <v>48.160841072890065</v>
          </cell>
          <cell r="Y114">
            <v>0.96499999999999997</v>
          </cell>
          <cell r="Z114">
            <v>0.45567725820512428</v>
          </cell>
          <cell r="AA114">
            <v>21.93488477179687</v>
          </cell>
          <cell r="AB114">
            <v>0.892625</v>
          </cell>
          <cell r="AC114">
            <v>0.42150146383974002</v>
          </cell>
          <cell r="AD114">
            <v>35.430126881336761</v>
          </cell>
          <cell r="AE114">
            <v>0.92500000000000004</v>
          </cell>
          <cell r="AF114">
            <v>0.43678908169921243</v>
          </cell>
          <cell r="AG114">
            <v>29.527583658808219</v>
          </cell>
          <cell r="AH114">
            <v>0.91864215686274409</v>
          </cell>
          <cell r="AI114">
            <v>0.43378688011487765</v>
          </cell>
          <cell r="AJ114">
            <v>38.729251863252607</v>
          </cell>
          <cell r="AK114">
            <v>0.84974399509803833</v>
          </cell>
          <cell r="AL114">
            <v>0.40125286410626188</v>
          </cell>
          <cell r="AM114">
            <v>59.688792763838173</v>
          </cell>
          <cell r="AN114">
            <v>0.88056372549019513</v>
          </cell>
          <cell r="AO114">
            <v>0.41580607679405374</v>
          </cell>
          <cell r="AP114">
            <v>50.56065668937363</v>
          </cell>
          <cell r="AQ114">
            <v>0.892625</v>
          </cell>
          <cell r="AR114">
            <v>0.42150146383974002</v>
          </cell>
          <cell r="AS114">
            <v>37.424064114269321</v>
          </cell>
          <cell r="AT114">
            <v>0.84974399509803833</v>
          </cell>
          <cell r="AU114">
            <v>0.40125286410626188</v>
          </cell>
          <cell r="AV114">
            <v>62.550826619377283</v>
          </cell>
        </row>
        <row r="115">
          <cell r="B115">
            <v>107</v>
          </cell>
          <cell r="C115">
            <v>0.49919023843503174</v>
          </cell>
          <cell r="D115">
            <v>0.95539215686274404</v>
          </cell>
          <cell r="E115">
            <v>0.47692243858327243</v>
          </cell>
          <cell r="F115">
            <v>15.96078066673866</v>
          </cell>
          <cell r="G115">
            <v>0.96499999999999997</v>
          </cell>
          <cell r="H115">
            <v>0.48171858008980561</v>
          </cell>
          <cell r="I115">
            <v>11.250212374643523</v>
          </cell>
          <cell r="J115">
            <v>1</v>
          </cell>
          <cell r="K115">
            <v>0.49919023843503174</v>
          </cell>
          <cell r="L115">
            <v>8.8884523365658978</v>
          </cell>
          <cell r="M115">
            <v>0.92500000000000004</v>
          </cell>
          <cell r="N115">
            <v>0.46175097055240438</v>
          </cell>
          <cell r="O115">
            <v>15.711040653445744</v>
          </cell>
          <cell r="P115">
            <v>0.92195343137254793</v>
          </cell>
          <cell r="Q115">
            <v>0.46023015323285787</v>
          </cell>
          <cell r="R115">
            <v>20.841762139609273</v>
          </cell>
          <cell r="S115">
            <v>0.95539215686274404</v>
          </cell>
          <cell r="T115">
            <v>0.47692243858327243</v>
          </cell>
          <cell r="U115">
            <v>16.826269044675676</v>
          </cell>
          <cell r="V115">
            <v>0.88373774509803826</v>
          </cell>
          <cell r="W115">
            <v>0.44115325568952701</v>
          </cell>
          <cell r="X115">
            <v>28.135270691269724</v>
          </cell>
          <cell r="Y115">
            <v>0.96499999999999997</v>
          </cell>
          <cell r="Z115">
            <v>0.48171858008980561</v>
          </cell>
          <cell r="AA115">
            <v>11.939656619939139</v>
          </cell>
          <cell r="AB115">
            <v>0.892625</v>
          </cell>
          <cell r="AC115">
            <v>0.44558968658307019</v>
          </cell>
          <cell r="AD115">
            <v>20.49627653682559</v>
          </cell>
          <cell r="AE115">
            <v>0.92500000000000004</v>
          </cell>
          <cell r="AF115">
            <v>0.46175097055240438</v>
          </cell>
          <cell r="AG115">
            <v>16.630257507680707</v>
          </cell>
          <cell r="AH115">
            <v>0.92195343137254793</v>
          </cell>
          <cell r="AI115">
            <v>0.46023015323285787</v>
          </cell>
          <cell r="AJ115">
            <v>21.929010528308947</v>
          </cell>
          <cell r="AK115">
            <v>0.85280692401960689</v>
          </cell>
          <cell r="AL115">
            <v>0.42571289174039356</v>
          </cell>
          <cell r="AM115">
            <v>35.73849371230299</v>
          </cell>
          <cell r="AN115">
            <v>0.88373774509803826</v>
          </cell>
          <cell r="AO115">
            <v>0.44115325568952701</v>
          </cell>
          <cell r="AP115">
            <v>29.537228391234155</v>
          </cell>
          <cell r="AQ115">
            <v>0.892625</v>
          </cell>
          <cell r="AR115">
            <v>0.44558968658307019</v>
          </cell>
          <cell r="AS115">
            <v>21.649766307272518</v>
          </cell>
          <cell r="AT115">
            <v>0.85280692401960689</v>
          </cell>
          <cell r="AU115">
            <v>0.42571289174039356</v>
          </cell>
          <cell r="AV115">
            <v>37.452128286137942</v>
          </cell>
        </row>
        <row r="116">
          <cell r="B116">
            <v>108</v>
          </cell>
          <cell r="C116">
            <v>0.52668916655741016</v>
          </cell>
          <cell r="D116">
            <v>0.95882352941176363</v>
          </cell>
          <cell r="E116">
            <v>0.50500196558151622</v>
          </cell>
          <cell r="F116">
            <v>8.3487262294649103</v>
          </cell>
          <cell r="G116">
            <v>0.96499999999999997</v>
          </cell>
          <cell r="H116">
            <v>0.50825504572790081</v>
          </cell>
          <cell r="I116">
            <v>5.8307760438214844</v>
          </cell>
          <cell r="J116">
            <v>1</v>
          </cell>
          <cell r="K116">
            <v>0.52668916655741016</v>
          </cell>
          <cell r="L116">
            <v>4.4514236953571524</v>
          </cell>
          <cell r="M116">
            <v>0.92500000000000004</v>
          </cell>
          <cell r="N116">
            <v>0.48718747906560445</v>
          </cell>
          <cell r="O116">
            <v>8.4564523833288909</v>
          </cell>
          <cell r="P116">
            <v>0.92526470588235188</v>
          </cell>
          <cell r="Q116">
            <v>0.48732689678616314</v>
          </cell>
          <cell r="R116">
            <v>11.249754756454122</v>
          </cell>
          <cell r="S116">
            <v>0.95882352941176363</v>
          </cell>
          <cell r="T116">
            <v>0.50500196558151622</v>
          </cell>
          <cell r="U116">
            <v>8.8014437796307234</v>
          </cell>
          <cell r="V116">
            <v>0.8869117647058814</v>
          </cell>
          <cell r="W116">
            <v>0.46712681816290252</v>
          </cell>
          <cell r="X116">
            <v>15.723304426109957</v>
          </cell>
          <cell r="Y116">
            <v>0.96499999999999997</v>
          </cell>
          <cell r="Z116">
            <v>0.50825504572790081</v>
          </cell>
          <cell r="AA116">
            <v>6.188102186222209</v>
          </cell>
          <cell r="AB116">
            <v>0.892625</v>
          </cell>
          <cell r="AC116">
            <v>0.47013591729830823</v>
          </cell>
          <cell r="AD116">
            <v>11.36334709866154</v>
          </cell>
          <cell r="AE116">
            <v>0.92500000000000004</v>
          </cell>
          <cell r="AF116">
            <v>0.48718747906560445</v>
          </cell>
          <cell r="AG116">
            <v>8.9512199629727309</v>
          </cell>
          <cell r="AH116">
            <v>0.92526470588235188</v>
          </cell>
          <cell r="AI116">
            <v>0.48732689678616314</v>
          </cell>
          <cell r="AJ116">
            <v>11.836618652620366</v>
          </cell>
          <cell r="AK116">
            <v>0.85586985294117557</v>
          </cell>
          <cell r="AL116">
            <v>0.45077737952720098</v>
          </cell>
          <cell r="AM116">
            <v>20.524156207592608</v>
          </cell>
          <cell r="AN116">
            <v>0.8869117647058814</v>
          </cell>
          <cell r="AO116">
            <v>0.46712681816290252</v>
          </cell>
          <cell r="AP116">
            <v>16.506783922396078</v>
          </cell>
          <cell r="AQ116">
            <v>0.892625</v>
          </cell>
          <cell r="AR116">
            <v>0.47013591729830823</v>
          </cell>
          <cell r="AS116">
            <v>12.002853723818244</v>
          </cell>
          <cell r="AT116">
            <v>0.85586985294117557</v>
          </cell>
          <cell r="AU116">
            <v>0.45077737952720098</v>
          </cell>
          <cell r="AV116">
            <v>21.508274451613968</v>
          </cell>
        </row>
        <row r="117">
          <cell r="B117">
            <v>109</v>
          </cell>
          <cell r="C117">
            <v>0.5545667801528783</v>
          </cell>
          <cell r="D117">
            <v>0.96225490196078323</v>
          </cell>
          <cell r="E117">
            <v>0.53363460266671514</v>
          </cell>
          <cell r="F117">
            <v>4.1326030734831702</v>
          </cell>
          <cell r="G117">
            <v>0.96499999999999997</v>
          </cell>
          <cell r="H117">
            <v>0.53515694284752757</v>
          </cell>
          <cell r="I117">
            <v>2.8672546990398473</v>
          </cell>
          <cell r="J117">
            <v>1</v>
          </cell>
          <cell r="K117">
            <v>0.5545667801528783</v>
          </cell>
          <cell r="L117">
            <v>2.1069070592555867</v>
          </cell>
          <cell r="M117">
            <v>0.92500000000000004</v>
          </cell>
          <cell r="N117">
            <v>0.5129742716414124</v>
          </cell>
          <cell r="O117">
            <v>4.336574664856566</v>
          </cell>
          <cell r="P117">
            <v>0.92857598039215583</v>
          </cell>
          <cell r="Q117">
            <v>0.51495739157338016</v>
          </cell>
          <cell r="R117">
            <v>5.7674466813859562</v>
          </cell>
          <cell r="S117">
            <v>0.96225490196078323</v>
          </cell>
          <cell r="T117">
            <v>0.53363460266671514</v>
          </cell>
          <cell r="U117">
            <v>4.3566973709619985</v>
          </cell>
          <cell r="V117">
            <v>0.89008578431372454</v>
          </cell>
          <cell r="W117">
            <v>0.49361200746671152</v>
          </cell>
          <cell r="X117">
            <v>8.3785272585345307</v>
          </cell>
          <cell r="Y117">
            <v>0.96499999999999997</v>
          </cell>
          <cell r="Z117">
            <v>0.53515694284752757</v>
          </cell>
          <cell r="AA117">
            <v>3.0429680265949171</v>
          </cell>
          <cell r="AB117">
            <v>0.892625</v>
          </cell>
          <cell r="AC117">
            <v>0.49502017213396299</v>
          </cell>
          <cell r="AD117">
            <v>6.0210294868532284</v>
          </cell>
          <cell r="AE117">
            <v>0.92500000000000004</v>
          </cell>
          <cell r="AF117">
            <v>0.5129742716414124</v>
          </cell>
          <cell r="AG117">
            <v>4.5902976746503326</v>
          </cell>
          <cell r="AH117">
            <v>0.92857598039215583</v>
          </cell>
          <cell r="AI117">
            <v>0.51495739157338016</v>
          </cell>
          <cell r="AJ117">
            <v>6.0683160161976675</v>
          </cell>
          <cell r="AK117">
            <v>0.85893278186274413</v>
          </cell>
          <cell r="AL117">
            <v>0.47633558720537661</v>
          </cell>
          <cell r="AM117">
            <v>11.272330855327077</v>
          </cell>
          <cell r="AN117">
            <v>0.89008578431372454</v>
          </cell>
          <cell r="AO117">
            <v>0.49361200746671152</v>
          </cell>
          <cell r="AP117">
            <v>8.7960224706246439</v>
          </cell>
          <cell r="AQ117">
            <v>0.892625</v>
          </cell>
          <cell r="AR117">
            <v>0.49502017213396299</v>
          </cell>
          <cell r="AS117">
            <v>6.3598810781735402</v>
          </cell>
          <cell r="AT117">
            <v>0.85893278186274413</v>
          </cell>
          <cell r="AU117">
            <v>0.47633558720537661</v>
          </cell>
          <cell r="AV117">
            <v>11.812830856163577</v>
          </cell>
        </row>
        <row r="118">
          <cell r="B118">
            <v>110</v>
          </cell>
          <cell r="C118">
            <v>0.58268484372868556</v>
          </cell>
          <cell r="D118">
            <v>0.96568627450980282</v>
          </cell>
          <cell r="E118">
            <v>0.56269075595368101</v>
          </cell>
          <cell r="F118">
            <v>1.9273030743857329</v>
          </cell>
          <cell r="G118">
            <v>0.96499999999999997</v>
          </cell>
          <cell r="H118">
            <v>0.56229087419818158</v>
          </cell>
          <cell r="I118">
            <v>1.3328234399364749</v>
          </cell>
          <cell r="J118">
            <v>1</v>
          </cell>
          <cell r="K118">
            <v>0.58268484372868556</v>
          </cell>
          <cell r="L118">
            <v>0.93848639532284639</v>
          </cell>
          <cell r="M118">
            <v>0.92500000000000004</v>
          </cell>
          <cell r="N118">
            <v>0.53898348044903421</v>
          </cell>
          <cell r="O118">
            <v>2.112023434733167</v>
          </cell>
          <cell r="P118">
            <v>0.93188725490195967</v>
          </cell>
          <cell r="Q118">
            <v>0.54299657949530211</v>
          </cell>
          <cell r="R118">
            <v>2.7974573823008964</v>
          </cell>
          <cell r="S118">
            <v>0.96568627450980282</v>
          </cell>
          <cell r="T118">
            <v>0.56269075595368101</v>
          </cell>
          <cell r="U118">
            <v>2.03181290046957</v>
          </cell>
          <cell r="V118">
            <v>0.89325980392156767</v>
          </cell>
          <cell r="W118">
            <v>0.52048894925715494</v>
          </cell>
          <cell r="X118">
            <v>4.2427855988347378</v>
          </cell>
          <cell r="Y118">
            <v>0.96499999999999997</v>
          </cell>
          <cell r="Z118">
            <v>0.56229087419818158</v>
          </cell>
          <cell r="AA118">
            <v>1.4145025602996073</v>
          </cell>
          <cell r="AB118">
            <v>0.892625</v>
          </cell>
          <cell r="AC118">
            <v>0.52011905863331798</v>
          </cell>
          <cell r="AD118">
            <v>3.0404984338474765</v>
          </cell>
          <cell r="AE118">
            <v>0.92500000000000004</v>
          </cell>
          <cell r="AF118">
            <v>0.53898348044903421</v>
          </cell>
          <cell r="AG118">
            <v>2.235593068379309</v>
          </cell>
          <cell r="AH118">
            <v>0.93188725490195967</v>
          </cell>
          <cell r="AI118">
            <v>0.54299657949530211</v>
          </cell>
          <cell r="AJ118">
            <v>2.9433918292535508</v>
          </cell>
          <cell r="AK118">
            <v>0.8619957107843127</v>
          </cell>
          <cell r="AL118">
            <v>0.50227183603315451</v>
          </cell>
          <cell r="AM118">
            <v>5.9029185181815684</v>
          </cell>
          <cell r="AN118">
            <v>0.89325980392156767</v>
          </cell>
          <cell r="AO118">
            <v>0.52048894925715494</v>
          </cell>
          <cell r="AP118">
            <v>4.4542001611773099</v>
          </cell>
          <cell r="AQ118">
            <v>0.892625</v>
          </cell>
          <cell r="AR118">
            <v>0.52011905863331798</v>
          </cell>
          <cell r="AS118">
            <v>3.2116116521045401</v>
          </cell>
          <cell r="AT118">
            <v>0.8619957107843127</v>
          </cell>
          <cell r="AU118">
            <v>0.50227183603315451</v>
          </cell>
          <cell r="AV118">
            <v>6.1859591337351079</v>
          </cell>
        </row>
        <row r="119">
          <cell r="B119">
            <v>111</v>
          </cell>
          <cell r="C119">
            <v>0.6150586061028438</v>
          </cell>
          <cell r="D119">
            <v>0.96911764705882242</v>
          </cell>
          <cell r="E119">
            <v>0.5960641491496671</v>
          </cell>
          <cell r="F119">
            <v>0.8428274505077713</v>
          </cell>
          <cell r="G119">
            <v>0.96499999999999997</v>
          </cell>
          <cell r="H119">
            <v>0.59353155488924425</v>
          </cell>
          <cell r="I119">
            <v>0.58338898274276685</v>
          </cell>
          <cell r="J119">
            <v>1</v>
          </cell>
          <cell r="K119">
            <v>0.6150586061028438</v>
          </cell>
          <cell r="L119">
            <v>0.39164459672265622</v>
          </cell>
          <cell r="M119">
            <v>0.92500000000000004</v>
          </cell>
          <cell r="N119">
            <v>0.56892921064513058</v>
          </cell>
          <cell r="O119">
            <v>0.97367769309076102</v>
          </cell>
          <cell r="P119">
            <v>0.93519852941176362</v>
          </cell>
          <cell r="Q119">
            <v>0.57520190392942872</v>
          </cell>
          <cell r="R119">
            <v>1.278447592427628</v>
          </cell>
          <cell r="S119">
            <v>0.96911764705882242</v>
          </cell>
          <cell r="T119">
            <v>0.5960641491496671</v>
          </cell>
          <cell r="U119">
            <v>0.88853056354790638</v>
          </cell>
          <cell r="V119">
            <v>0.89643382352941081</v>
          </cell>
          <cell r="W119">
            <v>0.55135933796344205</v>
          </cell>
          <cell r="X119">
            <v>2.0344625805738561</v>
          </cell>
          <cell r="Y119">
            <v>0.96499999999999997</v>
          </cell>
          <cell r="Z119">
            <v>0.59353155488924425</v>
          </cell>
          <cell r="AA119">
            <v>0.61914067911317505</v>
          </cell>
          <cell r="AB119">
            <v>0.892625</v>
          </cell>
          <cell r="AC119">
            <v>0.5490166882725509</v>
          </cell>
          <cell r="AD119">
            <v>1.4590772506586493</v>
          </cell>
          <cell r="AE119">
            <v>0.92500000000000004</v>
          </cell>
          <cell r="AF119">
            <v>0.56892921064513058</v>
          </cell>
          <cell r="AG119">
            <v>1.0306453355164933</v>
          </cell>
          <cell r="AH119">
            <v>0.93519852941176362</v>
          </cell>
          <cell r="AI119">
            <v>0.57520190392942872</v>
          </cell>
          <cell r="AJ119">
            <v>1.3451401338544524</v>
          </cell>
          <cell r="AK119">
            <v>0.86505863970588137</v>
          </cell>
          <cell r="AL119">
            <v>0.53206176113472159</v>
          </cell>
          <cell r="AM119">
            <v>2.9380487961004045</v>
          </cell>
          <cell r="AN119">
            <v>0.89643382352941081</v>
          </cell>
          <cell r="AO119">
            <v>0.55135933796344205</v>
          </cell>
          <cell r="AP119">
            <v>2.1358381995050815</v>
          </cell>
          <cell r="AQ119">
            <v>0.892625</v>
          </cell>
          <cell r="AR119">
            <v>0.5490166882725509</v>
          </cell>
          <cell r="AS119">
            <v>1.5411912229161315</v>
          </cell>
          <cell r="AT119">
            <v>0.86505863970588137</v>
          </cell>
          <cell r="AU119">
            <v>0.53206176113472159</v>
          </cell>
          <cell r="AV119">
            <v>3.0789260820079134</v>
          </cell>
        </row>
        <row r="120">
          <cell r="B120">
            <v>112</v>
          </cell>
          <cell r="C120">
            <v>0.64767877390634843</v>
          </cell>
          <cell r="D120">
            <v>0.97254901960784201</v>
          </cell>
          <cell r="E120">
            <v>0.62989935658342833</v>
          </cell>
          <cell r="F120">
            <v>0.34044822334087343</v>
          </cell>
          <cell r="G120">
            <v>0.96499999999999997</v>
          </cell>
          <cell r="H120">
            <v>0.6250100168196262</v>
          </cell>
          <cell r="I120">
            <v>0.23712921271019796</v>
          </cell>
          <cell r="J120">
            <v>1</v>
          </cell>
          <cell r="K120">
            <v>0.64767877390634843</v>
          </cell>
          <cell r="L120">
            <v>0.1507602169747089</v>
          </cell>
          <cell r="M120">
            <v>0.92500000000000004</v>
          </cell>
          <cell r="N120">
            <v>0.59910286586337236</v>
          </cell>
          <cell r="O120">
            <v>0.41972401173786267</v>
          </cell>
          <cell r="P120">
            <v>0.93850980392156746</v>
          </cell>
          <cell r="Q120">
            <v>0.60785287910300834</v>
          </cell>
          <cell r="R120">
            <v>0.54308210318926209</v>
          </cell>
          <cell r="S120">
            <v>0.97254901960784201</v>
          </cell>
          <cell r="T120">
            <v>0.62989935658342833</v>
          </cell>
          <cell r="U120">
            <v>0.35890934919324935</v>
          </cell>
          <cell r="V120">
            <v>0.89960784313725395</v>
          </cell>
          <cell r="W120">
            <v>0.58265690483967125</v>
          </cell>
          <cell r="X120">
            <v>0.91274263903725894</v>
          </cell>
          <cell r="Y120">
            <v>0.96499999999999997</v>
          </cell>
          <cell r="Z120">
            <v>0.6250100168196262</v>
          </cell>
          <cell r="AA120">
            <v>0.25166114914394966</v>
          </cell>
          <cell r="AB120">
            <v>0.892625</v>
          </cell>
          <cell r="AC120">
            <v>0.57813426555815428</v>
          </cell>
          <cell r="AD120">
            <v>0.65801949056821907</v>
          </cell>
          <cell r="AE120">
            <v>0.92500000000000004</v>
          </cell>
          <cell r="AF120">
            <v>0.59910286586337236</v>
          </cell>
          <cell r="AG120">
            <v>0.44428109832600898</v>
          </cell>
          <cell r="AH120">
            <v>0.93850980392156746</v>
          </cell>
          <cell r="AI120">
            <v>0.60785287910300834</v>
          </cell>
          <cell r="AJ120">
            <v>0.57141296780948481</v>
          </cell>
          <cell r="AK120">
            <v>0.86812156862744994</v>
          </cell>
          <cell r="AL120">
            <v>0.56226391317028268</v>
          </cell>
          <cell r="AM120">
            <v>1.3748253793474747</v>
          </cell>
          <cell r="AN120">
            <v>0.89960784313725395</v>
          </cell>
          <cell r="AO120">
            <v>0.58265690483967125</v>
          </cell>
          <cell r="AP120">
            <v>0.95822386382892966</v>
          </cell>
          <cell r="AQ120">
            <v>0.892625</v>
          </cell>
          <cell r="AR120">
            <v>0.57813426555815428</v>
          </cell>
          <cell r="AS120">
            <v>0.69505152171599427</v>
          </cell>
          <cell r="AT120">
            <v>0.86812156862744994</v>
          </cell>
          <cell r="AU120">
            <v>0.56226391317028268</v>
          </cell>
          <cell r="AV120">
            <v>1.4407472484111548</v>
          </cell>
        </row>
        <row r="121">
          <cell r="B121">
            <v>113</v>
          </cell>
          <cell r="C121">
            <v>0.68050691329803159</v>
          </cell>
          <cell r="D121">
            <v>0.97598039215686161</v>
          </cell>
          <cell r="E121">
            <v>0.66416140410606828</v>
          </cell>
          <cell r="F121">
            <v>0.12600010650848595</v>
          </cell>
          <cell r="G121">
            <v>0.96499999999999997</v>
          </cell>
          <cell r="H121">
            <v>0.65668917133260052</v>
          </cell>
          <cell r="I121">
            <v>8.8921079485772409E-2</v>
          </cell>
          <cell r="J121">
            <v>1</v>
          </cell>
          <cell r="K121">
            <v>0.68050691329803159</v>
          </cell>
          <cell r="L121">
            <v>5.3116024490674381E-2</v>
          </cell>
          <cell r="M121">
            <v>0.92500000000000004</v>
          </cell>
          <cell r="N121">
            <v>0.62946889480067925</v>
          </cell>
          <cell r="O121">
            <v>0.16826615343403739</v>
          </cell>
          <cell r="P121">
            <v>0.94182107843137142</v>
          </cell>
          <cell r="Q121">
            <v>0.64091575496235587</v>
          </cell>
          <cell r="R121">
            <v>0.21296808317635207</v>
          </cell>
          <cell r="S121">
            <v>0.97598039215686161</v>
          </cell>
          <cell r="T121">
            <v>0.66416140410606828</v>
          </cell>
          <cell r="U121">
            <v>0.13283258106464457</v>
          </cell>
          <cell r="V121">
            <v>0.90278186274509709</v>
          </cell>
          <cell r="W121">
            <v>0.61434929879811329</v>
          </cell>
          <cell r="X121">
            <v>0.38092683806061634</v>
          </cell>
          <cell r="Y121">
            <v>0.96499999999999997</v>
          </cell>
          <cell r="Z121">
            <v>0.65668917133260052</v>
          </cell>
          <cell r="AA121">
            <v>9.4370410084643225E-2</v>
          </cell>
          <cell r="AB121">
            <v>0.892625</v>
          </cell>
          <cell r="AC121">
            <v>0.60743748348265547</v>
          </cell>
          <cell r="AD121">
            <v>0.27759587566561089</v>
          </cell>
          <cell r="AE121">
            <v>0.92500000000000004</v>
          </cell>
          <cell r="AF121">
            <v>0.62946889480067925</v>
          </cell>
          <cell r="AG121">
            <v>0.17811101906997029</v>
          </cell>
          <cell r="AH121">
            <v>0.94182107843137142</v>
          </cell>
          <cell r="AI121">
            <v>0.64091575496235587</v>
          </cell>
          <cell r="AJ121">
            <v>0.22407795016969484</v>
          </cell>
          <cell r="AK121">
            <v>0.87118449754901861</v>
          </cell>
          <cell r="AL121">
            <v>0.59284707334017928</v>
          </cell>
          <cell r="AM121">
            <v>0.60181068162974527</v>
          </cell>
          <cell r="AN121">
            <v>0.90278186274509709</v>
          </cell>
          <cell r="AO121">
            <v>0.61434929879811329</v>
          </cell>
          <cell r="AP121">
            <v>0.39990811318685487</v>
          </cell>
          <cell r="AQ121">
            <v>0.892625</v>
          </cell>
          <cell r="AR121">
            <v>0.60743748348265547</v>
          </cell>
          <cell r="AS121">
            <v>0.2932184206836404</v>
          </cell>
          <cell r="AT121">
            <v>0.87118449754901861</v>
          </cell>
          <cell r="AU121">
            <v>0.59284707334017928</v>
          </cell>
          <cell r="AV121">
            <v>0.63066706263018157</v>
          </cell>
        </row>
        <row r="122">
          <cell r="B122">
            <v>114</v>
          </cell>
          <cell r="C122">
            <v>0.71350411068294084</v>
          </cell>
          <cell r="D122">
            <v>0.9794117647058812</v>
          </cell>
          <cell r="E122">
            <v>0.69881432016887945</v>
          </cell>
          <cell r="F122">
            <v>4.2315698852295767E-2</v>
          </cell>
          <cell r="G122">
            <v>0.96499999999999997</v>
          </cell>
          <cell r="H122">
            <v>0.68853146680903787</v>
          </cell>
          <cell r="I122">
            <v>3.0527569484260223E-2</v>
          </cell>
          <cell r="J122">
            <v>1</v>
          </cell>
          <cell r="K122">
            <v>0.71350411068294084</v>
          </cell>
          <cell r="L122">
            <v>1.6970202617862907E-2</v>
          </cell>
          <cell r="M122">
            <v>0.92500000000000004</v>
          </cell>
          <cell r="N122">
            <v>0.65999130238172032</v>
          </cell>
          <cell r="O122">
            <v>6.2347843799552355E-2</v>
          </cell>
          <cell r="P122">
            <v>0.94513235294117537</v>
          </cell>
          <cell r="Q122">
            <v>0.6743558189629687</v>
          </cell>
          <cell r="R122">
            <v>7.6473483364494582E-2</v>
          </cell>
          <cell r="S122">
            <v>0.9794117647058812</v>
          </cell>
          <cell r="T122">
            <v>0.69881432016887945</v>
          </cell>
          <cell r="U122">
            <v>4.4610307513717098E-2</v>
          </cell>
          <cell r="V122">
            <v>0.90595588235294011</v>
          </cell>
          <cell r="W122">
            <v>0.64640324615621347</v>
          </cell>
          <cell r="X122">
            <v>0.14690470220469423</v>
          </cell>
          <cell r="Y122">
            <v>0.96499999999999997</v>
          </cell>
          <cell r="Z122">
            <v>0.68853146680903787</v>
          </cell>
          <cell r="AA122">
            <v>3.2398383687841176E-2</v>
          </cell>
          <cell r="AB122">
            <v>0.892625</v>
          </cell>
          <cell r="AC122">
            <v>0.6368916067983601</v>
          </cell>
          <cell r="AD122">
            <v>0.10897373552612809</v>
          </cell>
          <cell r="AE122">
            <v>0.92500000000000004</v>
          </cell>
          <cell r="AF122">
            <v>0.65999130238172032</v>
          </cell>
          <cell r="AG122">
            <v>6.5995672744173381E-2</v>
          </cell>
          <cell r="AH122">
            <v>0.94513235294117537</v>
          </cell>
          <cell r="AI122">
            <v>0.6743558189629687</v>
          </cell>
          <cell r="AJ122">
            <v>8.046286156626771E-2</v>
          </cell>
          <cell r="AK122">
            <v>0.87424742647058729</v>
          </cell>
          <cell r="AL122">
            <v>0.62377913254074613</v>
          </cell>
          <cell r="AM122">
            <v>0.2450289803206924</v>
          </cell>
          <cell r="AN122">
            <v>0.90595588235294011</v>
          </cell>
          <cell r="AO122">
            <v>0.64640324615621347</v>
          </cell>
          <cell r="AP122">
            <v>0.15422484426683405</v>
          </cell>
          <cell r="AQ122">
            <v>0.892625</v>
          </cell>
          <cell r="AR122">
            <v>0.6368916067983601</v>
          </cell>
          <cell r="AS122">
            <v>0.11510656111281126</v>
          </cell>
          <cell r="AT122">
            <v>0.87424742647058729</v>
          </cell>
          <cell r="AU122">
            <v>0.62377913254074613</v>
          </cell>
          <cell r="AV122">
            <v>0.25677794029783091</v>
          </cell>
        </row>
        <row r="123">
          <cell r="B123">
            <v>115</v>
          </cell>
          <cell r="C123">
            <v>0.7466303111406517</v>
          </cell>
          <cell r="D123">
            <v>0.9828431372549008</v>
          </cell>
          <cell r="E123">
            <v>0.7338204773710808</v>
          </cell>
          <cell r="F123">
            <v>1.2744882526357668E-2</v>
          </cell>
          <cell r="G123">
            <v>0.96499999999999997</v>
          </cell>
          <cell r="H123">
            <v>0.72049825025072889</v>
          </cell>
          <cell r="I123">
            <v>9.5083772891477077E-3</v>
          </cell>
          <cell r="J123">
            <v>1</v>
          </cell>
          <cell r="K123">
            <v>0.7466303111406517</v>
          </cell>
          <cell r="L123">
            <v>4.8618932908953191E-3</v>
          </cell>
          <cell r="M123">
            <v>0.92500000000000004</v>
          </cell>
          <cell r="N123">
            <v>0.69063303780510288</v>
          </cell>
          <cell r="O123">
            <v>2.119880916959373E-2</v>
          </cell>
          <cell r="P123">
            <v>0.94844362745097921</v>
          </cell>
          <cell r="Q123">
            <v>0.70813676066309295</v>
          </cell>
          <cell r="R123">
            <v>2.4903144861279876E-2</v>
          </cell>
          <cell r="S123">
            <v>0.9828431372549008</v>
          </cell>
          <cell r="T123">
            <v>0.7338204773710808</v>
          </cell>
          <cell r="U123">
            <v>1.343598579599423E-2</v>
          </cell>
          <cell r="V123">
            <v>0.90912990196078325</v>
          </cell>
          <cell r="W123">
            <v>0.67878394156824973</v>
          </cell>
          <cell r="X123">
            <v>5.1945025823968032E-2</v>
          </cell>
          <cell r="Y123">
            <v>0.96499999999999997</v>
          </cell>
          <cell r="Z123">
            <v>0.72049825025072889</v>
          </cell>
          <cell r="AA123">
            <v>1.0091077045009885E-2</v>
          </cell>
          <cell r="AB123">
            <v>0.892625</v>
          </cell>
          <cell r="AC123">
            <v>0.66646088148192428</v>
          </cell>
          <cell r="AD123">
            <v>3.9569278008072833E-2</v>
          </cell>
          <cell r="AE123">
            <v>0.92500000000000004</v>
          </cell>
          <cell r="AF123">
            <v>0.69063303780510288</v>
          </cell>
          <cell r="AG123">
            <v>2.2439102738188589E-2</v>
          </cell>
          <cell r="AH123">
            <v>0.94844362745097921</v>
          </cell>
          <cell r="AI123">
            <v>0.70813676066309295</v>
          </cell>
          <cell r="AJ123">
            <v>2.6202262658643269E-2</v>
          </cell>
          <cell r="AK123">
            <v>0.87731035539215585</v>
          </cell>
          <cell r="AL123">
            <v>0.65502650361336101</v>
          </cell>
          <cell r="AM123">
            <v>9.2185015528907344E-2</v>
          </cell>
          <cell r="AN123">
            <v>0.90912990196078325</v>
          </cell>
          <cell r="AO123">
            <v>0.67878394156824973</v>
          </cell>
          <cell r="AP123">
            <v>5.4533404294816033E-2</v>
          </cell>
          <cell r="AQ123">
            <v>0.892625</v>
          </cell>
          <cell r="AR123">
            <v>0.66646088148192428</v>
          </cell>
          <cell r="AS123">
            <v>4.1796158452639259E-2</v>
          </cell>
          <cell r="AT123">
            <v>0.87731035539215585</v>
          </cell>
          <cell r="AU123">
            <v>0.65502650361336101</v>
          </cell>
          <cell r="AV123">
            <v>9.6605219443250442E-2</v>
          </cell>
        </row>
        <row r="124">
          <cell r="B124">
            <v>116</v>
          </cell>
          <cell r="C124">
            <v>0.78000108868017382</v>
          </cell>
          <cell r="D124">
            <v>0.9862745098039204</v>
          </cell>
          <cell r="E124">
            <v>0.7692951913845627</v>
          </cell>
          <cell r="F124">
            <v>3.3924267468275378E-3</v>
          </cell>
          <cell r="G124">
            <v>0.96499999999999997</v>
          </cell>
          <cell r="H124">
            <v>0.75270105057636771</v>
          </cell>
          <cell r="I124">
            <v>2.6576080895930154E-3</v>
          </cell>
          <cell r="J124">
            <v>1</v>
          </cell>
          <cell r="K124">
            <v>0.78000108868017382</v>
          </cell>
          <cell r="L124">
            <v>1.2318563903815001E-3</v>
          </cell>
          <cell r="M124">
            <v>0.92500000000000004</v>
          </cell>
          <cell r="N124">
            <v>0.72150100702916087</v>
          </cell>
          <cell r="O124">
            <v>6.558211194946542E-3</v>
          </cell>
          <cell r="P124">
            <v>0.95175490196078316</v>
          </cell>
          <cell r="Q124">
            <v>0.74236985968610292</v>
          </cell>
          <cell r="R124">
            <v>7.2683125288893957E-3</v>
          </cell>
          <cell r="S124">
            <v>0.9862745098039204</v>
          </cell>
          <cell r="T124">
            <v>0.7692951913845627</v>
          </cell>
          <cell r="U124">
            <v>3.5763842852266831E-3</v>
          </cell>
          <cell r="V124">
            <v>0.91230392156862639</v>
          </cell>
          <cell r="W124">
            <v>0.71159805203072046</v>
          </cell>
          <cell r="X124">
            <v>1.6685576450310491E-2</v>
          </cell>
          <cell r="Y124">
            <v>0.96499999999999997</v>
          </cell>
          <cell r="Z124">
            <v>0.75270105057636771</v>
          </cell>
          <cell r="AA124">
            <v>2.8204736909349672E-3</v>
          </cell>
          <cell r="AB124">
            <v>0.892625</v>
          </cell>
          <cell r="AC124">
            <v>0.6962484717831402</v>
          </cell>
          <cell r="AD124">
            <v>1.3197902107209291E-2</v>
          </cell>
          <cell r="AE124">
            <v>0.92500000000000004</v>
          </cell>
          <cell r="AF124">
            <v>0.72150100702916087</v>
          </cell>
          <cell r="AG124">
            <v>6.941917048492602E-3</v>
          </cell>
          <cell r="AH124">
            <v>0.95175490196078316</v>
          </cell>
          <cell r="AI124">
            <v>0.74236985968610292</v>
          </cell>
          <cell r="AJ124">
            <v>7.6474772575081031E-3</v>
          </cell>
          <cell r="AK124">
            <v>0.88037328431372441</v>
          </cell>
          <cell r="AL124">
            <v>0.68669212020964521</v>
          </cell>
          <cell r="AM124">
            <v>3.1801387121463777E-2</v>
          </cell>
          <cell r="AN124">
            <v>0.91230392156862639</v>
          </cell>
          <cell r="AO124">
            <v>0.71159805203072046</v>
          </cell>
          <cell r="AP124">
            <v>1.751700518044589E-2</v>
          </cell>
          <cell r="AQ124">
            <v>0.892625</v>
          </cell>
          <cell r="AR124">
            <v>0.6962484717831402</v>
          </cell>
          <cell r="AS124">
            <v>1.3940653847735117E-2</v>
          </cell>
          <cell r="AT124">
            <v>0.88037328431372441</v>
          </cell>
          <cell r="AU124">
            <v>0.68669212020964521</v>
          </cell>
          <cell r="AV124">
            <v>3.3326240320536625E-2</v>
          </cell>
        </row>
        <row r="125">
          <cell r="B125">
            <v>117</v>
          </cell>
          <cell r="C125">
            <v>0.81375909550842374</v>
          </cell>
          <cell r="D125">
            <v>0.98970588235293999</v>
          </cell>
          <cell r="E125">
            <v>0.80538216364289483</v>
          </cell>
          <cell r="F125">
            <v>7.8264916336873765E-4</v>
          </cell>
          <cell r="G125">
            <v>0.96499999999999997</v>
          </cell>
          <cell r="H125">
            <v>0.78527752716562893</v>
          </cell>
          <cell r="I125">
            <v>6.5722368853609909E-4</v>
          </cell>
          <cell r="J125">
            <v>1</v>
          </cell>
          <cell r="K125">
            <v>0.81375909550842374</v>
          </cell>
          <cell r="L125">
            <v>2.7100706478630081E-4</v>
          </cell>
          <cell r="M125">
            <v>0.92500000000000004</v>
          </cell>
          <cell r="N125">
            <v>0.75272716334529199</v>
          </cell>
          <cell r="O125">
            <v>1.8264552134826955E-3</v>
          </cell>
          <cell r="P125">
            <v>0.95506617647058711</v>
          </cell>
          <cell r="Q125">
            <v>0.77719378791539362</v>
          </cell>
          <cell r="R125">
            <v>1.8725363766630312E-3</v>
          </cell>
          <cell r="S125">
            <v>0.98970588235293999</v>
          </cell>
          <cell r="T125">
            <v>0.80538216364289483</v>
          </cell>
          <cell r="U125">
            <v>8.2508905205847948E-4</v>
          </cell>
          <cell r="V125">
            <v>0.91547794117646952</v>
          </cell>
          <cell r="W125">
            <v>0.7449785013696778</v>
          </cell>
          <cell r="X125">
            <v>4.8121527512598825E-3</v>
          </cell>
          <cell r="Y125">
            <v>0.96499999999999997</v>
          </cell>
          <cell r="Z125">
            <v>0.78527752716562893</v>
          </cell>
          <cell r="AA125">
            <v>6.9750018064521199E-4</v>
          </cell>
          <cell r="AB125">
            <v>0.892625</v>
          </cell>
          <cell r="AC125">
            <v>0.72638171262820672</v>
          </cell>
          <cell r="AD125">
            <v>4.0088829343213365E-3</v>
          </cell>
          <cell r="AE125">
            <v>0.92500000000000004</v>
          </cell>
          <cell r="AF125">
            <v>0.75272716334529199</v>
          </cell>
          <cell r="AG125">
            <v>1.9333169072922895E-3</v>
          </cell>
          <cell r="AH125">
            <v>0.95506617647058711</v>
          </cell>
          <cell r="AI125">
            <v>0.77719378791539362</v>
          </cell>
          <cell r="AJ125">
            <v>1.9702206388991493E-3</v>
          </cell>
          <cell r="AK125">
            <v>0.88343621323529309</v>
          </cell>
          <cell r="AL125">
            <v>0.71890425382173906</v>
          </cell>
          <cell r="AM125">
            <v>9.96362517341811E-3</v>
          </cell>
          <cell r="AN125">
            <v>0.91547794117646952</v>
          </cell>
          <cell r="AO125">
            <v>0.7449785013696778</v>
          </cell>
          <cell r="AP125">
            <v>5.0519384166285552E-3</v>
          </cell>
          <cell r="AQ125">
            <v>0.892625</v>
          </cell>
          <cell r="AR125">
            <v>0.72638171262820672</v>
          </cell>
          <cell r="AS125">
            <v>4.2344949105917887E-3</v>
          </cell>
          <cell r="AT125">
            <v>0.88343621323529309</v>
          </cell>
          <cell r="AU125">
            <v>0.71890425382173906</v>
          </cell>
          <cell r="AV125">
            <v>1.0441373696211164E-2</v>
          </cell>
        </row>
        <row r="126">
          <cell r="B126">
            <v>118</v>
          </cell>
          <cell r="C126">
            <v>0.84790433162540169</v>
          </cell>
          <cell r="D126">
            <v>0.99313725490195959</v>
          </cell>
          <cell r="E126">
            <v>0.84208538032993219</v>
          </cell>
          <cell r="F126">
            <v>1.5231748680152225E-4</v>
          </cell>
          <cell r="G126">
            <v>0.96499999999999997</v>
          </cell>
          <cell r="H126">
            <v>0.81822768001851265</v>
          </cell>
          <cell r="I126">
            <v>1.4112069560779769E-4</v>
          </cell>
          <cell r="J126">
            <v>1</v>
          </cell>
          <cell r="K126">
            <v>0.84790433162540169</v>
          </cell>
          <cell r="L126">
            <v>5.0472600869407873E-5</v>
          </cell>
          <cell r="M126">
            <v>0.92500000000000004</v>
          </cell>
          <cell r="N126">
            <v>0.78431150675349659</v>
          </cell>
          <cell r="O126">
            <v>4.5163276166064643E-4</v>
          </cell>
          <cell r="P126">
            <v>0.95837745098039095</v>
          </cell>
          <cell r="Q126">
            <v>0.81261239201838453</v>
          </cell>
          <cell r="R126">
            <v>4.172127370749237E-4</v>
          </cell>
          <cell r="S126">
            <v>0.99313725490195959</v>
          </cell>
          <cell r="T126">
            <v>0.84208538032993219</v>
          </cell>
          <cell r="U126">
            <v>1.6057704611355619E-4</v>
          </cell>
          <cell r="V126">
            <v>0.91865196078431266</v>
          </cell>
          <cell r="W126">
            <v>0.77892897680518736</v>
          </cell>
          <cell r="X126">
            <v>1.2272024062643233E-3</v>
          </cell>
          <cell r="Y126">
            <v>0.96499999999999997</v>
          </cell>
          <cell r="Z126">
            <v>0.81822768001851265</v>
          </cell>
          <cell r="AA126">
            <v>1.4976896359056045E-4</v>
          </cell>
          <cell r="AB126">
            <v>0.892625</v>
          </cell>
          <cell r="AC126">
            <v>0.75686060401712418</v>
          </cell>
          <cell r="AD126">
            <v>1.0969036827630134E-3</v>
          </cell>
          <cell r="AE126">
            <v>0.92500000000000004</v>
          </cell>
          <cell r="AF126">
            <v>0.78431150675349659</v>
          </cell>
          <cell r="AG126">
            <v>4.7805675581867157E-4</v>
          </cell>
          <cell r="AH126">
            <v>0.95837745098039095</v>
          </cell>
          <cell r="AI126">
            <v>0.81261239201838453</v>
          </cell>
          <cell r="AJ126">
            <v>4.3897739752403253E-4</v>
          </cell>
          <cell r="AK126">
            <v>0.88649914215686165</v>
          </cell>
          <cell r="AL126">
            <v>0.75166646261700576</v>
          </cell>
          <cell r="AM126">
            <v>2.800732652762468E-3</v>
          </cell>
          <cell r="AN126">
            <v>0.91865196078431266</v>
          </cell>
          <cell r="AO126">
            <v>0.77892897680518736</v>
          </cell>
          <cell r="AP126">
            <v>1.2883529059967112E-3</v>
          </cell>
          <cell r="AQ126">
            <v>0.892625</v>
          </cell>
          <cell r="AR126">
            <v>0.75686060401712418</v>
          </cell>
          <cell r="AS126">
            <v>1.1586352453207E-3</v>
          </cell>
          <cell r="AT126">
            <v>0.88649914215686165</v>
          </cell>
          <cell r="AU126">
            <v>0.75166646261700576</v>
          </cell>
          <cell r="AV126">
            <v>2.9350257302625435E-3</v>
          </cell>
        </row>
        <row r="127">
          <cell r="B127">
            <v>119</v>
          </cell>
          <cell r="C127">
            <v>0.88243679703110778</v>
          </cell>
          <cell r="D127">
            <v>0.99656862745097918</v>
          </cell>
          <cell r="E127">
            <v>0.87940882762952943</v>
          </cell>
          <cell r="F127">
            <v>2.405315799736296E-5</v>
          </cell>
          <cell r="G127">
            <v>0.96499999999999997</v>
          </cell>
          <cell r="H127">
            <v>0.85155150913501898</v>
          </cell>
          <cell r="I127">
            <v>2.5651836238030677E-5</v>
          </cell>
          <cell r="J127">
            <v>1</v>
          </cell>
          <cell r="K127">
            <v>0.88243679703110778</v>
          </cell>
          <cell r="L127">
            <v>7.6766639638369231E-6</v>
          </cell>
          <cell r="M127">
            <v>0.92500000000000004</v>
          </cell>
          <cell r="N127">
            <v>0.81625403725377477</v>
          </cell>
          <cell r="O127">
            <v>9.7411989863342016E-5</v>
          </cell>
          <cell r="P127">
            <v>0.96168872549019491</v>
          </cell>
          <cell r="Q127">
            <v>0.84862951866249581</v>
          </cell>
          <cell r="R127">
            <v>7.8180496819932606E-5</v>
          </cell>
          <cell r="S127">
            <v>0.99656862745097918</v>
          </cell>
          <cell r="T127">
            <v>0.87940882762952943</v>
          </cell>
          <cell r="U127">
            <v>2.5357463164765165E-5</v>
          </cell>
          <cell r="V127">
            <v>0.9218259803921558</v>
          </cell>
          <cell r="W127">
            <v>0.81345316555731473</v>
          </cell>
          <cell r="X127">
            <v>2.7129889161999014E-4</v>
          </cell>
          <cell r="Y127">
            <v>0.96499999999999997</v>
          </cell>
          <cell r="Z127">
            <v>0.85155150913501898</v>
          </cell>
          <cell r="AA127">
            <v>2.7223851973079081E-5</v>
          </cell>
          <cell r="AB127">
            <v>0.892625</v>
          </cell>
          <cell r="AC127">
            <v>0.78768514594989258</v>
          </cell>
          <cell r="AD127">
            <v>2.667004988783911E-4</v>
          </cell>
          <cell r="AE127">
            <v>0.92500000000000004</v>
          </cell>
          <cell r="AF127">
            <v>0.81625403725377477</v>
          </cell>
          <cell r="AG127">
            <v>1.0311134134884087E-4</v>
          </cell>
          <cell r="AH127">
            <v>0.96168872549019491</v>
          </cell>
          <cell r="AI127">
            <v>0.84862951866249581</v>
          </cell>
          <cell r="AJ127">
            <v>8.2258924480023185E-5</v>
          </cell>
          <cell r="AK127">
            <v>0.88956207107843033</v>
          </cell>
          <cell r="AL127">
            <v>0.78498230476280872</v>
          </cell>
          <cell r="AM127">
            <v>6.9551584692456093E-4</v>
          </cell>
          <cell r="AN127">
            <v>0.9218259803921558</v>
          </cell>
          <cell r="AO127">
            <v>0.81345316555731473</v>
          </cell>
          <cell r="AP127">
            <v>2.8481749516470322E-4</v>
          </cell>
          <cell r="AQ127">
            <v>0.892625</v>
          </cell>
          <cell r="AR127">
            <v>0.78768514594989258</v>
          </cell>
          <cell r="AS127">
            <v>2.8170987371174618E-4</v>
          </cell>
          <cell r="AT127">
            <v>0.88956207107843033</v>
          </cell>
          <cell r="AU127">
            <v>0.78498230476280872</v>
          </cell>
          <cell r="AV127">
            <v>7.2886532190620328E-4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2.9005985221141595E-6</v>
          </cell>
          <cell r="G128">
            <v>1</v>
          </cell>
          <cell r="H128">
            <v>1</v>
          </cell>
          <cell r="I128">
            <v>3.807976377451286E-6</v>
          </cell>
          <cell r="J128">
            <v>1</v>
          </cell>
          <cell r="K128">
            <v>1</v>
          </cell>
          <cell r="L128">
            <v>9.0249320370454088E-7</v>
          </cell>
          <cell r="M128">
            <v>1</v>
          </cell>
          <cell r="N128">
            <v>1</v>
          </cell>
          <cell r="O128">
            <v>1.7899059860465312E-5</v>
          </cell>
          <cell r="P128">
            <v>1</v>
          </cell>
          <cell r="Q128">
            <v>1</v>
          </cell>
          <cell r="R128">
            <v>1.1834219434838414E-5</v>
          </cell>
          <cell r="S128">
            <v>1</v>
          </cell>
          <cell r="T128">
            <v>1</v>
          </cell>
          <cell r="U128">
            <v>3.057886211380054E-6</v>
          </cell>
          <cell r="V128">
            <v>1</v>
          </cell>
          <cell r="W128">
            <v>1</v>
          </cell>
          <cell r="X128">
            <v>5.0609949419518314E-5</v>
          </cell>
          <cell r="Y128">
            <v>1</v>
          </cell>
          <cell r="Z128">
            <v>1</v>
          </cell>
          <cell r="AA128">
            <v>4.0413397409352255E-6</v>
          </cell>
          <cell r="AB128">
            <v>1</v>
          </cell>
          <cell r="AC128">
            <v>1</v>
          </cell>
          <cell r="AD128">
            <v>5.6624477494456442E-5</v>
          </cell>
          <cell r="AE128">
            <v>1</v>
          </cell>
          <cell r="AF128">
            <v>1</v>
          </cell>
          <cell r="AG128">
            <v>1.894629268619743E-5</v>
          </cell>
          <cell r="AH128">
            <v>1</v>
          </cell>
          <cell r="AI128">
            <v>1</v>
          </cell>
          <cell r="AJ128">
            <v>1.2451572992846516E-5</v>
          </cell>
          <cell r="AK128">
            <v>1</v>
          </cell>
          <cell r="AL128">
            <v>1</v>
          </cell>
          <cell r="AM128">
            <v>1.4954821440666221E-4</v>
          </cell>
          <cell r="AN128">
            <v>1</v>
          </cell>
          <cell r="AO128">
            <v>1</v>
          </cell>
          <cell r="AP128">
            <v>5.3131802116870202E-5</v>
          </cell>
          <cell r="AQ128">
            <v>1</v>
          </cell>
          <cell r="AR128">
            <v>1</v>
          </cell>
          <cell r="AS128">
            <v>5.981119072158358E-5</v>
          </cell>
          <cell r="AT128">
            <v>1</v>
          </cell>
          <cell r="AU128">
            <v>1</v>
          </cell>
          <cell r="AV128">
            <v>1.5671894165458533E-4</v>
          </cell>
        </row>
        <row r="136">
          <cell r="B136" t="str">
            <v>Age</v>
          </cell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4.0576055198381469E-4</v>
          </cell>
          <cell r="D155">
            <v>0.65343137254901962</v>
          </cell>
          <cell r="E155">
            <v>2.6513667440903184E-4</v>
          </cell>
          <cell r="F155">
            <v>9932.2552672583315</v>
          </cell>
          <cell r="G155">
            <v>0.96499999999999997</v>
          </cell>
          <cell r="H155">
            <v>3.9155893266438119E-4</v>
          </cell>
          <cell r="I155">
            <v>9931.0779148889396</v>
          </cell>
          <cell r="J155">
            <v>0.9</v>
          </cell>
          <cell r="K155">
            <v>3.6518449678543322E-4</v>
          </cell>
          <cell r="L155">
            <v>9931.3208606159569</v>
          </cell>
          <cell r="M155">
            <v>0.92500000000000004</v>
          </cell>
          <cell r="N155">
            <v>3.753285105850286E-4</v>
          </cell>
          <cell r="O155">
            <v>9931.2274199517196</v>
          </cell>
          <cell r="P155">
            <v>0.63056127450980393</v>
          </cell>
          <cell r="Q155">
            <v>2.5585689080471574E-4</v>
          </cell>
          <cell r="R155">
            <v>9932.3402982627886</v>
          </cell>
          <cell r="S155">
            <v>0.58808823529411769</v>
          </cell>
          <cell r="T155">
            <v>2.3862300696812869E-4</v>
          </cell>
          <cell r="U155">
            <v>9932.4982129853488</v>
          </cell>
          <cell r="V155">
            <v>0.6044240196078432</v>
          </cell>
          <cell r="W155">
            <v>2.4525142382835451E-4</v>
          </cell>
          <cell r="X155">
            <v>9932.437476553594</v>
          </cell>
          <cell r="Y155">
            <v>0.86849999999999994</v>
          </cell>
          <cell r="Z155">
            <v>3.5240303939794302E-4</v>
          </cell>
          <cell r="AA155">
            <v>9931.4385958528965</v>
          </cell>
          <cell r="AB155">
            <v>0.892625</v>
          </cell>
          <cell r="AC155">
            <v>3.6219201271455256E-4</v>
          </cell>
          <cell r="AD155">
            <v>9931.3484256119064</v>
          </cell>
          <cell r="AE155">
            <v>0.83250000000000002</v>
          </cell>
          <cell r="AF155">
            <v>3.3779565952652573E-4</v>
          </cell>
          <cell r="AG155">
            <v>9931.5731504093983</v>
          </cell>
          <cell r="AH155">
            <v>0.5675051470588236</v>
          </cell>
          <cell r="AI155">
            <v>2.3027120172424418E-4</v>
          </cell>
          <cell r="AJ155">
            <v>9932.5747408893603</v>
          </cell>
          <cell r="AK155">
            <v>0.58326917892156871</v>
          </cell>
          <cell r="AL155">
            <v>2.366676239943621E-4</v>
          </cell>
          <cell r="AM155">
            <v>9932.5161302327178</v>
          </cell>
          <cell r="AN155">
            <v>0.54398161764705888</v>
          </cell>
          <cell r="AO155">
            <v>2.2072628144551904E-4</v>
          </cell>
          <cell r="AP155">
            <v>9932.662201351086</v>
          </cell>
          <cell r="AQ155">
            <v>0.80336249999999998</v>
          </cell>
          <cell r="AR155">
            <v>3.2597281144309734E-4</v>
          </cell>
          <cell r="AS155">
            <v>9931.6820555035665</v>
          </cell>
          <cell r="AT155">
            <v>0.52494226102941188</v>
          </cell>
          <cell r="AU155">
            <v>2.1300086159492588E-4</v>
          </cell>
          <cell r="AV155">
            <v>9932.7329896622959</v>
          </cell>
        </row>
        <row r="156">
          <cell r="B156">
            <v>20</v>
          </cell>
          <cell r="C156">
            <v>4.2085161047562933E-4</v>
          </cell>
          <cell r="D156">
            <v>0.65686274509803921</v>
          </cell>
          <cell r="E156">
            <v>2.7644174413595261E-4</v>
          </cell>
          <cell r="F156">
            <v>9929.6218621273892</v>
          </cell>
          <cell r="G156">
            <v>0.96499999999999997</v>
          </cell>
          <cell r="H156">
            <v>4.0612180410898226E-4</v>
          </cell>
          <cell r="I156">
            <v>9927.1893126203795</v>
          </cell>
          <cell r="J156">
            <v>0.9</v>
          </cell>
          <cell r="K156">
            <v>3.7876644942806643E-4</v>
          </cell>
          <cell r="L156">
            <v>9927.6940962050576</v>
          </cell>
          <cell r="M156">
            <v>0.92500000000000004</v>
          </cell>
          <cell r="N156">
            <v>3.8928773968995717E-4</v>
          </cell>
          <cell r="O156">
            <v>9927.4999471559076</v>
          </cell>
          <cell r="P156">
            <v>0.63387254901960777</v>
          </cell>
          <cell r="Q156">
            <v>2.6676628309119424E-4</v>
          </cell>
          <cell r="R156">
            <v>9929.7990405556593</v>
          </cell>
          <cell r="S156">
            <v>0.5911764705882353</v>
          </cell>
          <cell r="T156">
            <v>2.4879756972235733E-4</v>
          </cell>
          <cell r="U156">
            <v>9930.128090395061</v>
          </cell>
          <cell r="V156">
            <v>0.60759803921568634</v>
          </cell>
          <cell r="W156">
            <v>2.5570861332575618E-4</v>
          </cell>
          <cell r="X156">
            <v>9930.0015321203828</v>
          </cell>
          <cell r="Y156">
            <v>0.86849999999999994</v>
          </cell>
          <cell r="Z156">
            <v>3.6550962369808404E-4</v>
          </cell>
          <cell r="AA156">
            <v>9927.9387267061229</v>
          </cell>
          <cell r="AB156">
            <v>0.892625</v>
          </cell>
          <cell r="AC156">
            <v>3.7566266880080865E-4</v>
          </cell>
          <cell r="AD156">
            <v>9927.7513705366637</v>
          </cell>
          <cell r="AE156">
            <v>0.83250000000000002</v>
          </cell>
          <cell r="AF156">
            <v>3.5035896572096142E-4</v>
          </cell>
          <cell r="AG156">
            <v>9928.2183081069197</v>
          </cell>
          <cell r="AH156">
            <v>0.57048529411764703</v>
          </cell>
          <cell r="AI156">
            <v>2.4008965478207483E-4</v>
          </cell>
          <cell r="AJ156">
            <v>9930.2875549675591</v>
          </cell>
          <cell r="AK156">
            <v>0.58633210784313716</v>
          </cell>
          <cell r="AL156">
            <v>2.4675881185935467E-4</v>
          </cell>
          <cell r="AM156">
            <v>9930.1654252398912</v>
          </cell>
          <cell r="AN156">
            <v>0.54683823529411768</v>
          </cell>
          <cell r="AO156">
            <v>2.3013775199318056E-4</v>
          </cell>
          <cell r="AP156">
            <v>9930.469801758527</v>
          </cell>
          <cell r="AQ156">
            <v>0.80336249999999998</v>
          </cell>
          <cell r="AR156">
            <v>3.3809640192072773E-4</v>
          </cell>
          <cell r="AS156">
            <v>9928.4445971815749</v>
          </cell>
          <cell r="AT156">
            <v>0.52769889705882356</v>
          </cell>
          <cell r="AU156">
            <v>2.2208293067341924E-4</v>
          </cell>
          <cell r="AV156">
            <v>9930.6173089775057</v>
          </cell>
        </row>
        <row r="157">
          <cell r="B157">
            <v>21</v>
          </cell>
          <cell r="C157">
            <v>4.3339062322695954E-4</v>
          </cell>
          <cell r="D157">
            <v>0.66029411764705881</v>
          </cell>
          <cell r="E157">
            <v>2.8616527916015415E-4</v>
          </cell>
          <cell r="F157">
            <v>9926.8769001412111</v>
          </cell>
          <cell r="G157">
            <v>0.96499999999999997</v>
          </cell>
          <cell r="H157">
            <v>4.1822195141401596E-4</v>
          </cell>
          <cell r="I157">
            <v>9923.1576645870064</v>
          </cell>
          <cell r="J157">
            <v>0.9</v>
          </cell>
          <cell r="K157">
            <v>3.9005156090426361E-4</v>
          </cell>
          <cell r="L157">
            <v>9923.9338187612302</v>
          </cell>
          <cell r="M157">
            <v>0.92500000000000004</v>
          </cell>
          <cell r="N157">
            <v>4.0088632648493759E-4</v>
          </cell>
          <cell r="O157">
            <v>9923.6352931407073</v>
          </cell>
          <cell r="P157">
            <v>0.63718382352941172</v>
          </cell>
          <cell r="Q157">
            <v>2.7614949438954872E-4</v>
          </cell>
          <cell r="R157">
            <v>9927.1501049737672</v>
          </cell>
          <cell r="S157">
            <v>0.59426470588235292</v>
          </cell>
          <cell r="T157">
            <v>2.5754875124413875E-4</v>
          </cell>
          <cell r="U157">
            <v>9927.6574986591386</v>
          </cell>
          <cell r="V157">
            <v>0.61077205882352947</v>
          </cell>
          <cell r="W157">
            <v>2.6470288322314264E-4</v>
          </cell>
          <cell r="X157">
            <v>9927.4623451982807</v>
          </cell>
          <cell r="Y157">
            <v>0.86849999999999994</v>
          </cell>
          <cell r="Z157">
            <v>3.7639975627261433E-4</v>
          </cell>
          <cell r="AA157">
            <v>9924.3099695580277</v>
          </cell>
          <cell r="AB157">
            <v>0.892625</v>
          </cell>
          <cell r="AC157">
            <v>3.8685530505796475E-4</v>
          </cell>
          <cell r="AD157">
            <v>9924.0218849616158</v>
          </cell>
          <cell r="AE157">
            <v>0.83250000000000002</v>
          </cell>
          <cell r="AF157">
            <v>3.6079769383644381E-4</v>
          </cell>
          <cell r="AG157">
            <v>9924.7398678090394</v>
          </cell>
          <cell r="AH157">
            <v>0.57346544117647058</v>
          </cell>
          <cell r="AI157">
            <v>2.4853454495059389E-4</v>
          </cell>
          <cell r="AJ157">
            <v>9927.9033956566</v>
          </cell>
          <cell r="AK157">
            <v>0.58939503676470584</v>
          </cell>
          <cell r="AL157">
            <v>2.5543828231033258E-4</v>
          </cell>
          <cell r="AM157">
            <v>9927.7150694179927</v>
          </cell>
          <cell r="AN157">
            <v>0.54969485294117648</v>
          </cell>
          <cell r="AO157">
            <v>2.3823259490082834E-4</v>
          </cell>
          <cell r="AP157">
            <v>9928.1844257621142</v>
          </cell>
          <cell r="AQ157">
            <v>0.80336249999999998</v>
          </cell>
          <cell r="AR157">
            <v>3.4816977455216829E-4</v>
          </cell>
          <cell r="AS157">
            <v>9925.0878257865988</v>
          </cell>
          <cell r="AT157">
            <v>0.53045553308823534</v>
          </cell>
          <cell r="AU157">
            <v>2.2989445407929938E-4</v>
          </cell>
          <cell r="AV157">
            <v>9928.411888382132</v>
          </cell>
        </row>
        <row r="158">
          <cell r="B158">
            <v>22</v>
          </cell>
          <cell r="C158">
            <v>4.3330983660035691E-4</v>
          </cell>
          <cell r="D158">
            <v>0.6637254901960784</v>
          </cell>
          <cell r="E158">
            <v>2.8759878370435452E-4</v>
          </cell>
          <cell r="F158">
            <v>9924.0361726418942</v>
          </cell>
          <cell r="G158">
            <v>0.96499999999999997</v>
          </cell>
          <cell r="H158">
            <v>4.1814399231934442E-4</v>
          </cell>
          <cell r="I158">
            <v>9919.0075822243343</v>
          </cell>
          <cell r="J158">
            <v>0.9</v>
          </cell>
          <cell r="K158">
            <v>3.8997885294032121E-4</v>
          </cell>
          <cell r="L158">
            <v>9920.0629728849126</v>
          </cell>
          <cell r="M158">
            <v>0.92500000000000004</v>
          </cell>
          <cell r="N158">
            <v>4.0081159885533017E-4</v>
          </cell>
          <cell r="O158">
            <v>9919.6570434426631</v>
          </cell>
          <cell r="P158">
            <v>0.64049509803921567</v>
          </cell>
          <cell r="Q158">
            <v>2.7753282627470213E-4</v>
          </cell>
          <cell r="R158">
            <v>9924.4087274915491</v>
          </cell>
          <cell r="S158">
            <v>0.59735294117647053</v>
          </cell>
          <cell r="T158">
            <v>2.5883890533391906E-4</v>
          </cell>
          <cell r="U158">
            <v>9925.1006428675792</v>
          </cell>
          <cell r="V158">
            <v>0.6139460784313725</v>
          </cell>
          <cell r="W158">
            <v>2.6602887492652795E-4</v>
          </cell>
          <cell r="X158">
            <v>9924.8345172924182</v>
          </cell>
          <cell r="Y158">
            <v>0.86849999999999994</v>
          </cell>
          <cell r="Z158">
            <v>3.7632959308740998E-4</v>
          </cell>
          <cell r="AA158">
            <v>9920.5744617043129</v>
          </cell>
          <cell r="AB158">
            <v>0.892625</v>
          </cell>
          <cell r="AC158">
            <v>3.8678319289539359E-4</v>
          </cell>
          <cell r="AD158">
            <v>9920.1827244479064</v>
          </cell>
          <cell r="AE158">
            <v>0.83250000000000002</v>
          </cell>
          <cell r="AF158">
            <v>3.6073043896979711E-4</v>
          </cell>
          <cell r="AG158">
            <v>9921.1590445528072</v>
          </cell>
          <cell r="AH158">
            <v>0.57644558823529413</v>
          </cell>
          <cell r="AI158">
            <v>2.4977954364723194E-4</v>
          </cell>
          <cell r="AJ158">
            <v>9925.4359687038468</v>
          </cell>
          <cell r="AK158">
            <v>0.59245796568627451</v>
          </cell>
          <cell r="AL158">
            <v>2.5671786430409948E-4</v>
          </cell>
          <cell r="AM158">
            <v>9925.1791509333943</v>
          </cell>
          <cell r="AN158">
            <v>0.55255147058823528</v>
          </cell>
          <cell r="AO158">
            <v>2.3942598743387515E-4</v>
          </cell>
          <cell r="AP158">
            <v>9925.8192086237104</v>
          </cell>
          <cell r="AQ158">
            <v>0.80336249999999998</v>
          </cell>
          <cell r="AR158">
            <v>3.4810487360585423E-4</v>
          </cell>
          <cell r="AS158">
            <v>9921.6322101958831</v>
          </cell>
          <cell r="AT158">
            <v>0.53321216911764713</v>
          </cell>
          <cell r="AU158">
            <v>2.3104607787368956E-4</v>
          </cell>
          <cell r="AV158">
            <v>9926.1294015511776</v>
          </cell>
        </row>
        <row r="159">
          <cell r="B159">
            <v>23</v>
          </cell>
          <cell r="C159">
            <v>4.2701318396410487E-4</v>
          </cell>
          <cell r="D159">
            <v>0.667156862745098</v>
          </cell>
          <cell r="E159">
            <v>2.8488477616428758E-4</v>
          </cell>
          <cell r="F159">
            <v>9921.1820319092039</v>
          </cell>
          <cell r="G159">
            <v>0.96499999999999997</v>
          </cell>
          <cell r="H159">
            <v>4.1206772252536117E-4</v>
          </cell>
          <cell r="I159">
            <v>9914.8600087940576</v>
          </cell>
          <cell r="J159">
            <v>0.9</v>
          </cell>
          <cell r="K159">
            <v>3.8431186556769437E-4</v>
          </cell>
          <cell r="L159">
            <v>9916.1943581056512</v>
          </cell>
          <cell r="M159">
            <v>0.92500000000000004</v>
          </cell>
          <cell r="N159">
            <v>3.9498719516679702E-4</v>
          </cell>
          <cell r="O159">
            <v>9915.6811298429839</v>
          </cell>
          <cell r="P159">
            <v>0.64380637254901951</v>
          </cell>
          <cell r="Q159">
            <v>2.7491380899853749E-4</v>
          </cell>
          <cell r="R159">
            <v>9921.6543782883018</v>
          </cell>
          <cell r="S159">
            <v>0.60044117647058826</v>
          </cell>
          <cell r="T159">
            <v>2.5639629854785884E-4</v>
          </cell>
          <cell r="U159">
            <v>9922.5316406818492</v>
          </cell>
          <cell r="V159">
            <v>0.61712009803921564</v>
          </cell>
          <cell r="W159">
            <v>2.6351841795196603E-4</v>
          </cell>
          <cell r="X159">
            <v>9922.1942247319512</v>
          </cell>
          <cell r="Y159">
            <v>0.86849999999999994</v>
          </cell>
          <cell r="Z159">
            <v>3.7086095027282504E-4</v>
          </cell>
          <cell r="AA159">
            <v>9916.8410559539461</v>
          </cell>
          <cell r="AB159">
            <v>0.892625</v>
          </cell>
          <cell r="AC159">
            <v>3.811626433359591E-4</v>
          </cell>
          <cell r="AD159">
            <v>9916.3457644996379</v>
          </cell>
          <cell r="AE159">
            <v>0.83250000000000002</v>
          </cell>
          <cell r="AF159">
            <v>3.5548847565011732E-4</v>
          </cell>
          <cell r="AG159">
            <v>9917.5801804955772</v>
          </cell>
          <cell r="AH159">
            <v>0.57942573529411756</v>
          </cell>
          <cell r="AI159">
            <v>2.4742242809868374E-4</v>
          </cell>
          <cell r="AJ159">
            <v>9922.9567978370833</v>
          </cell>
          <cell r="AK159">
            <v>0.59552089460784308</v>
          </cell>
          <cell r="AL159">
            <v>2.5429527332364722E-4</v>
          </cell>
          <cell r="AM159">
            <v>9922.6311801389311</v>
          </cell>
          <cell r="AN159">
            <v>0.5554080882352942</v>
          </cell>
          <cell r="AO159">
            <v>2.3716657615676946E-4</v>
          </cell>
          <cell r="AP159">
            <v>9923.4427095585961</v>
          </cell>
          <cell r="AQ159">
            <v>0.80336249999999998</v>
          </cell>
          <cell r="AR159">
            <v>3.4304637900236319E-4</v>
          </cell>
          <cell r="AS159">
            <v>9918.1784416693899</v>
          </cell>
          <cell r="AT159">
            <v>0.5359688051470588</v>
          </cell>
          <cell r="AU159">
            <v>2.288657459912825E-4</v>
          </cell>
          <cell r="AV159">
            <v>9923.8360082844829</v>
          </cell>
        </row>
        <row r="160">
          <cell r="B160">
            <v>24</v>
          </cell>
          <cell r="C160">
            <v>4.0590288439548049E-4</v>
          </cell>
          <cell r="D160">
            <v>0.6705882352941176</v>
          </cell>
          <cell r="E160">
            <v>2.7219369894755749E-4</v>
          </cell>
          <cell r="F160">
            <v>9918.3556381867584</v>
          </cell>
          <cell r="G160">
            <v>0.96499999999999997</v>
          </cell>
          <cell r="H160">
            <v>3.9169628344163867E-4</v>
          </cell>
          <cell r="I160">
            <v>9910.7744150110757</v>
          </cell>
          <cell r="J160">
            <v>0.9</v>
          </cell>
          <cell r="K160">
            <v>3.6531259595593246E-4</v>
          </cell>
          <cell r="L160">
            <v>9912.3834469525555</v>
          </cell>
          <cell r="M160">
            <v>0.92500000000000004</v>
          </cell>
          <cell r="N160">
            <v>3.7546016806581949E-4</v>
          </cell>
          <cell r="O160">
            <v>9911.7645627653383</v>
          </cell>
          <cell r="P160">
            <v>0.64711764705882346</v>
          </cell>
          <cell r="Q160">
            <v>2.6266691948439297E-4</v>
          </cell>
          <cell r="R160">
            <v>9918.9267784915992</v>
          </cell>
          <cell r="S160">
            <v>0.60352941176470587</v>
          </cell>
          <cell r="T160">
            <v>2.4497432905280173E-4</v>
          </cell>
          <cell r="U160">
            <v>9919.9875402969537</v>
          </cell>
          <cell r="V160">
            <v>0.62029411764705877</v>
          </cell>
          <cell r="W160">
            <v>2.517791715264907E-4</v>
          </cell>
          <cell r="X160">
            <v>9919.5795438072382</v>
          </cell>
          <cell r="Y160">
            <v>0.86849999999999994</v>
          </cell>
          <cell r="Z160">
            <v>3.5252665509747478E-4</v>
          </cell>
          <cell r="AA160">
            <v>9913.1632868562301</v>
          </cell>
          <cell r="AB160">
            <v>0.892625</v>
          </cell>
          <cell r="AC160">
            <v>3.6231906218351577E-4</v>
          </cell>
          <cell r="AD160">
            <v>9912.5660239358076</v>
          </cell>
          <cell r="AE160">
            <v>0.83250000000000002</v>
          </cell>
          <cell r="AF160">
            <v>3.3791415125923753E-4</v>
          </cell>
          <cell r="AG160">
            <v>9914.0545950350752</v>
          </cell>
          <cell r="AH160">
            <v>0.58240588235294111</v>
          </cell>
          <cell r="AI160">
            <v>2.3640022753595367E-4</v>
          </cell>
          <cell r="AJ160">
            <v>9920.5016357722434</v>
          </cell>
          <cell r="AK160">
            <v>0.59858382352941175</v>
          </cell>
          <cell r="AL160">
            <v>2.4296690052306351E-4</v>
          </cell>
          <cell r="AM160">
            <v>9920.1079019308872</v>
          </cell>
          <cell r="AN160">
            <v>0.558264705882353</v>
          </cell>
          <cell r="AO160">
            <v>2.2660125437384165E-4</v>
          </cell>
          <cell r="AP160">
            <v>9921.0892006274826</v>
          </cell>
          <cell r="AQ160">
            <v>0.80336249999999998</v>
          </cell>
          <cell r="AR160">
            <v>3.260871559651642E-4</v>
          </cell>
          <cell r="AS160">
            <v>9914.7760464686762</v>
          </cell>
          <cell r="AT160">
            <v>0.53872544117647059</v>
          </cell>
          <cell r="AU160">
            <v>2.1867021047075716E-4</v>
          </cell>
          <cell r="AV160">
            <v>9921.564782153353</v>
          </cell>
        </row>
        <row r="161">
          <cell r="B161">
            <v>25</v>
          </cell>
          <cell r="C161">
            <v>3.8511177881005897E-4</v>
          </cell>
          <cell r="D161">
            <v>0.67401960784313719</v>
          </cell>
          <cell r="E161">
            <v>2.5957289012932893E-4</v>
          </cell>
          <cell r="F161">
            <v>9915.6559242781223</v>
          </cell>
          <cell r="G161">
            <v>0.96499999999999997</v>
          </cell>
          <cell r="H161">
            <v>3.7163286655170691E-4</v>
          </cell>
          <cell r="I161">
            <v>9906.8924015066877</v>
          </cell>
          <cell r="J161">
            <v>0.9</v>
          </cell>
          <cell r="K161">
            <v>3.4660060092905307E-4</v>
          </cell>
          <cell r="L161">
            <v>9908.7623284234378</v>
          </cell>
          <cell r="M161">
            <v>0.92500000000000004</v>
          </cell>
          <cell r="N161">
            <v>3.5622839539930454E-4</v>
          </cell>
          <cell r="O161">
            <v>9908.0430899767744</v>
          </cell>
          <cell r="P161">
            <v>0.65042892156862742</v>
          </cell>
          <cell r="Q161">
            <v>2.5048783897480242E-4</v>
          </cell>
          <cell r="R161">
            <v>9916.3214045501009</v>
          </cell>
          <cell r="S161">
            <v>0.60661764705882348</v>
          </cell>
          <cell r="T161">
            <v>2.3361560111639606E-4</v>
          </cell>
          <cell r="U161">
            <v>9917.5573980050576</v>
          </cell>
          <cell r="V161">
            <v>0.62346813725490191</v>
          </cell>
          <cell r="W161">
            <v>2.4010492336962928E-4</v>
          </cell>
          <cell r="X161">
            <v>9917.0820002878063</v>
          </cell>
          <cell r="Y161">
            <v>0.86849999999999994</v>
          </cell>
          <cell r="Z161">
            <v>3.3446957989653617E-4</v>
          </cell>
          <cell r="AA161">
            <v>9909.6686325612791</v>
          </cell>
          <cell r="AB161">
            <v>0.892625</v>
          </cell>
          <cell r="AC161">
            <v>3.4376040156032891E-4</v>
          </cell>
          <cell r="AD161">
            <v>9908.974512310182</v>
          </cell>
          <cell r="AE161">
            <v>0.83250000000000002</v>
          </cell>
          <cell r="AF161">
            <v>3.2060555585937411E-4</v>
          </cell>
          <cell r="AG161">
            <v>9910.7044956910559</v>
          </cell>
          <cell r="AH161">
            <v>0.58538602941176465</v>
          </cell>
          <cell r="AI161">
            <v>2.2543905507732217E-4</v>
          </cell>
          <cell r="AJ161">
            <v>9918.1564269282771</v>
          </cell>
          <cell r="AK161">
            <v>0.60164675245098043</v>
          </cell>
          <cell r="AL161">
            <v>2.3170125105169228E-4</v>
          </cell>
          <cell r="AM161">
            <v>9917.6976440611015</v>
          </cell>
          <cell r="AN161">
            <v>0.5611213235294118</v>
          </cell>
          <cell r="AO161">
            <v>2.1609443103266638E-4</v>
          </cell>
          <cell r="AP161">
            <v>9918.8410693698661</v>
          </cell>
          <cell r="AQ161">
            <v>0.80336249999999998</v>
          </cell>
          <cell r="AR161">
            <v>3.0938436140429598E-4</v>
          </cell>
          <cell r="AS161">
            <v>9911.5429653456522</v>
          </cell>
          <cell r="AT161">
            <v>0.54148207720588237</v>
          </cell>
          <cell r="AU161">
            <v>2.0853112594652304E-4</v>
          </cell>
          <cell r="AV161">
            <v>9919.3952314942399</v>
          </cell>
        </row>
        <row r="162">
          <cell r="B162">
            <v>26</v>
          </cell>
          <cell r="C162">
            <v>3.6918461332429244E-4</v>
          </cell>
          <cell r="D162">
            <v>0.67745098039215679</v>
          </cell>
          <cell r="E162">
            <v>2.5010447824224124E-4</v>
          </cell>
          <cell r="F162">
            <v>9913.0820888123289</v>
          </cell>
          <cell r="G162">
            <v>0.96499999999999997</v>
          </cell>
          <cell r="H162">
            <v>3.5626315185794218E-4</v>
          </cell>
          <cell r="I162">
            <v>9903.2106746848967</v>
          </cell>
          <cell r="J162">
            <v>0.9</v>
          </cell>
          <cell r="K162">
            <v>3.3226615199186322E-4</v>
          </cell>
          <cell r="L162">
            <v>9905.3279454459425</v>
          </cell>
          <cell r="M162">
            <v>0.92500000000000004</v>
          </cell>
          <cell r="N162">
            <v>3.4149576732497053E-4</v>
          </cell>
          <cell r="O162">
            <v>9904.5135636852847</v>
          </cell>
          <cell r="P162">
            <v>0.65374019607843126</v>
          </cell>
          <cell r="Q162">
            <v>2.4135082150376276E-4</v>
          </cell>
          <cell r="R162">
            <v>9913.837486630895</v>
          </cell>
          <cell r="S162">
            <v>0.6097058823529411</v>
          </cell>
          <cell r="T162">
            <v>2.250940304180171E-4</v>
          </cell>
          <cell r="U162">
            <v>9915.2405018719164</v>
          </cell>
          <cell r="V162">
            <v>0.62664215686274505</v>
          </cell>
          <cell r="W162">
            <v>2.3134664237407313E-4</v>
          </cell>
          <cell r="X162">
            <v>9914.7008600740755</v>
          </cell>
          <cell r="Y162">
            <v>0.86849999999999994</v>
          </cell>
          <cell r="Z162">
            <v>3.2063683667214797E-4</v>
          </cell>
          <cell r="AA162">
            <v>9906.354149856832</v>
          </cell>
          <cell r="AB162">
            <v>0.892625</v>
          </cell>
          <cell r="AC162">
            <v>3.2954341546859655E-4</v>
          </cell>
          <cell r="AD162">
            <v>9905.5681992527789</v>
          </cell>
          <cell r="AE162">
            <v>0.83250000000000002</v>
          </cell>
          <cell r="AF162">
            <v>3.0734619059247345E-4</v>
          </cell>
          <cell r="AG162">
            <v>9907.5270687672564</v>
          </cell>
          <cell r="AH162">
            <v>0.5883661764705882</v>
          </cell>
          <cell r="AI162">
            <v>2.1721573935338652E-4</v>
          </cell>
          <cell r="AJ162">
            <v>9915.9204871152815</v>
          </cell>
          <cell r="AK162">
            <v>0.60470968137254899</v>
          </cell>
          <cell r="AL162">
            <v>2.2324950989098058E-4</v>
          </cell>
          <cell r="AM162">
            <v>9915.3997011094198</v>
          </cell>
          <cell r="AN162">
            <v>0.56397794117647049</v>
          </cell>
          <cell r="AO162">
            <v>2.082119781366658E-4</v>
          </cell>
          <cell r="AP162">
            <v>9916.6976630524769</v>
          </cell>
          <cell r="AQ162">
            <v>0.80336249999999998</v>
          </cell>
          <cell r="AR162">
            <v>2.9658907392173688E-4</v>
          </cell>
          <cell r="AS162">
            <v>9908.4764889547878</v>
          </cell>
          <cell r="AT162">
            <v>0.54423871323529416</v>
          </cell>
          <cell r="AU162">
            <v>2.0092455890188254E-4</v>
          </cell>
          <cell r="AV162">
            <v>9917.3267288379084</v>
          </cell>
        </row>
        <row r="163">
          <cell r="B163">
            <v>27</v>
          </cell>
          <cell r="C163">
            <v>3.774056519164712E-4</v>
          </cell>
          <cell r="D163">
            <v>0.68088235294117638</v>
          </cell>
          <cell r="E163">
            <v>2.5696884829018549E-4</v>
          </cell>
          <cell r="F163">
            <v>9910.602782588734</v>
          </cell>
          <cell r="G163">
            <v>0.96499999999999997</v>
          </cell>
          <cell r="H163">
            <v>3.641964540993947E-4</v>
          </cell>
          <cell r="I163">
            <v>9899.6825256364191</v>
          </cell>
          <cell r="J163">
            <v>0.9</v>
          </cell>
          <cell r="K163">
            <v>3.3966508672482411E-4</v>
          </cell>
          <cell r="L163">
            <v>9902.0367402452921</v>
          </cell>
          <cell r="M163">
            <v>0.92500000000000004</v>
          </cell>
          <cell r="N163">
            <v>3.4910022802273587E-4</v>
          </cell>
          <cell r="O163">
            <v>9901.1312142258739</v>
          </cell>
          <cell r="P163">
            <v>0.65705147058823521</v>
          </cell>
          <cell r="Q163">
            <v>2.4797493860002901E-4</v>
          </cell>
          <cell r="R163">
            <v>9911.4447738092422</v>
          </cell>
          <cell r="S163">
            <v>0.61279411764705871</v>
          </cell>
          <cell r="T163">
            <v>2.3127196346116693E-4</v>
          </cell>
          <cell r="U163">
            <v>9913.0086404247868</v>
          </cell>
          <cell r="V163">
            <v>0.62981617647058818</v>
          </cell>
          <cell r="W163">
            <v>2.3769618466842161E-4</v>
          </cell>
          <cell r="X163">
            <v>9912.4071273199534</v>
          </cell>
          <cell r="Y163">
            <v>0.86849999999999994</v>
          </cell>
          <cell r="Z163">
            <v>3.2777680868945519E-4</v>
          </cell>
          <cell r="AA163">
            <v>9903.1778077992676</v>
          </cell>
          <cell r="AB163">
            <v>0.892625</v>
          </cell>
          <cell r="AC163">
            <v>3.3688172004194011E-4</v>
          </cell>
          <cell r="AD163">
            <v>9902.3038844762395</v>
          </cell>
          <cell r="AE163">
            <v>0.83250000000000002</v>
          </cell>
          <cell r="AF163">
            <v>3.1419020522046226E-4</v>
          </cell>
          <cell r="AG163">
            <v>9904.4820280644799</v>
          </cell>
          <cell r="AH163">
            <v>0.59134632352941174</v>
          </cell>
          <cell r="AI163">
            <v>2.2317744474002613E-4</v>
          </cell>
          <cell r="AJ163">
            <v>9913.7665931153024</v>
          </cell>
          <cell r="AK163">
            <v>0.60777261029411755</v>
          </cell>
          <cell r="AL163">
            <v>2.2937681820502684E-4</v>
          </cell>
          <cell r="AM163">
            <v>9913.1860929857739</v>
          </cell>
          <cell r="AN163">
            <v>0.56683455882352929</v>
          </cell>
          <cell r="AO163">
            <v>2.1392656620157941E-4</v>
          </cell>
          <cell r="AP163">
            <v>9914.6328878154691</v>
          </cell>
          <cell r="AQ163">
            <v>0.80336249999999998</v>
          </cell>
          <cell r="AR163">
            <v>3.0319354803774609E-4</v>
          </cell>
          <cell r="AS163">
            <v>9905.537743088953</v>
          </cell>
          <cell r="AT163">
            <v>0.54699534926470594</v>
          </cell>
          <cell r="AU163">
            <v>2.0643913638452419E-4</v>
          </cell>
          <cell r="AV163">
            <v>9915.3340943394305</v>
          </cell>
        </row>
        <row r="164">
          <cell r="B164">
            <v>28</v>
          </cell>
          <cell r="C164">
            <v>3.8716850031753238E-4</v>
          </cell>
          <cell r="D164">
            <v>0.68431372549019598</v>
          </cell>
          <cell r="E164">
            <v>2.6494471884474271E-4</v>
          </cell>
          <cell r="F164">
            <v>9908.0560664058303</v>
          </cell>
          <cell r="G164">
            <v>0.96499999999999997</v>
          </cell>
          <cell r="H164">
            <v>3.7361760280641874E-4</v>
          </cell>
          <cell r="I164">
            <v>9896.0770963638734</v>
          </cell>
          <cell r="J164">
            <v>0.9</v>
          </cell>
          <cell r="K164">
            <v>3.4845165028577917E-4</v>
          </cell>
          <cell r="L164">
            <v>9898.6733640771654</v>
          </cell>
          <cell r="M164">
            <v>0.92500000000000004</v>
          </cell>
          <cell r="N164">
            <v>3.5813086279371745E-4</v>
          </cell>
          <cell r="O164">
            <v>9897.674727061305</v>
          </cell>
          <cell r="P164">
            <v>0.66036274509803905</v>
          </cell>
          <cell r="Q164">
            <v>2.5567165368517669E-4</v>
          </cell>
          <cell r="R164">
            <v>9908.9869839000185</v>
          </cell>
          <cell r="S164">
            <v>0.61588235294117644</v>
          </cell>
          <cell r="T164">
            <v>2.3845024696026845E-4</v>
          </cell>
          <cell r="U164">
            <v>9910.7160394527073</v>
          </cell>
          <cell r="V164">
            <v>0.63299019607843132</v>
          </cell>
          <cell r="W164">
            <v>2.4507386493138704E-4</v>
          </cell>
          <cell r="X164">
            <v>9910.0509859649101</v>
          </cell>
          <cell r="Y164">
            <v>0.86849999999999994</v>
          </cell>
          <cell r="Z164">
            <v>3.3625584252577683E-4</v>
          </cell>
          <cell r="AA164">
            <v>9899.9317757815425</v>
          </cell>
          <cell r="AB164">
            <v>0.892625</v>
          </cell>
          <cell r="AC164">
            <v>3.4559628259593736E-4</v>
          </cell>
          <cell r="AD164">
            <v>9898.9679793112591</v>
          </cell>
          <cell r="AE164">
            <v>0.83250000000000002</v>
          </cell>
          <cell r="AF164">
            <v>3.2231777651434569E-4</v>
          </cell>
          <cell r="AG164">
            <v>9901.3701368234797</v>
          </cell>
          <cell r="AH164">
            <v>0.59432647058823518</v>
          </cell>
          <cell r="AI164">
            <v>2.3010448831665902E-4</v>
          </cell>
          <cell r="AJ164">
            <v>9911.554064019303</v>
          </cell>
          <cell r="AK164">
            <v>0.61083553921568612</v>
          </cell>
          <cell r="AL164">
            <v>2.3649627965878844E-4</v>
          </cell>
          <cell r="AM164">
            <v>9910.9122379014916</v>
          </cell>
          <cell r="AN164">
            <v>0.5696911764705882</v>
          </cell>
          <cell r="AO164">
            <v>2.2056647843824833E-4</v>
          </cell>
          <cell r="AP164">
            <v>9912.5118844466288</v>
          </cell>
          <cell r="AQ164">
            <v>0.80336249999999998</v>
          </cell>
          <cell r="AR164">
            <v>3.1103665433634362E-4</v>
          </cell>
          <cell r="AS164">
            <v>9902.5344479554042</v>
          </cell>
          <cell r="AT164">
            <v>0.54975198529411762</v>
          </cell>
          <cell r="AU164">
            <v>2.1284665169290964E-4</v>
          </cell>
          <cell r="AV164">
            <v>9913.2871813320307</v>
          </cell>
        </row>
        <row r="165">
          <cell r="B165">
            <v>29</v>
          </cell>
          <cell r="C165">
            <v>3.9770638347073705E-4</v>
          </cell>
          <cell r="D165">
            <v>0.68774509803921557</v>
          </cell>
          <cell r="E165">
            <v>2.7352061569090394E-4</v>
          </cell>
          <cell r="F165">
            <v>9905.4309792770182</v>
          </cell>
          <cell r="G165">
            <v>0.96499999999999997</v>
          </cell>
          <cell r="H165">
            <v>3.8378666004926123E-4</v>
          </cell>
          <cell r="I165">
            <v>9892.3797477619428</v>
          </cell>
          <cell r="J165">
            <v>0.9</v>
          </cell>
          <cell r="K165">
            <v>3.5793574512366333E-4</v>
          </cell>
          <cell r="L165">
            <v>9895.2241550078124</v>
          </cell>
          <cell r="M165">
            <v>0.92500000000000004</v>
          </cell>
          <cell r="N165">
            <v>3.6787840471043181E-4</v>
          </cell>
          <cell r="O165">
            <v>9894.1300642716506</v>
          </cell>
          <cell r="P165">
            <v>0.663674019607843</v>
          </cell>
          <cell r="Q165">
            <v>2.6394739414172224E-4</v>
          </cell>
          <cell r="R165">
            <v>9906.4535368114994</v>
          </cell>
          <cell r="S165">
            <v>0.61897058823529405</v>
          </cell>
          <cell r="T165">
            <v>2.4616855412181354E-4</v>
          </cell>
          <cell r="U165">
            <v>9908.3528267655474</v>
          </cell>
          <cell r="V165">
            <v>0.63616421568627446</v>
          </cell>
          <cell r="W165">
            <v>2.5300656951408613E-4</v>
          </cell>
          <cell r="X165">
            <v>9907.622291468113</v>
          </cell>
          <cell r="Y165">
            <v>0.86849999999999994</v>
          </cell>
          <cell r="Z165">
            <v>3.4540799404433512E-4</v>
          </cell>
          <cell r="AA165">
            <v>9896.6028658813302</v>
          </cell>
          <cell r="AB165">
            <v>0.892625</v>
          </cell>
          <cell r="AC165">
            <v>3.5500266054556664E-4</v>
          </cell>
          <cell r="AD165">
            <v>9895.5469327760729</v>
          </cell>
          <cell r="AE165">
            <v>0.83250000000000002</v>
          </cell>
          <cell r="AF165">
            <v>3.3109056423938859E-4</v>
          </cell>
          <cell r="AG165">
            <v>9898.1787492165331</v>
          </cell>
          <cell r="AH165">
            <v>0.59730661764705872</v>
          </cell>
          <cell r="AI165">
            <v>2.3755265472755004E-4</v>
          </cell>
          <cell r="AJ165">
            <v>9909.2733709429795</v>
          </cell>
          <cell r="AK165">
            <v>0.61389846813725479</v>
          </cell>
          <cell r="AL165">
            <v>2.4415133958109308E-4</v>
          </cell>
          <cell r="AM165">
            <v>9908.5683440292032</v>
          </cell>
          <cell r="AN165">
            <v>0.572547794117647</v>
          </cell>
          <cell r="AO165">
            <v>2.2770591256267753E-4</v>
          </cell>
          <cell r="AP165">
            <v>9910.3255166077997</v>
          </cell>
          <cell r="AQ165">
            <v>0.80336249999999998</v>
          </cell>
          <cell r="AR165">
            <v>3.1950239449101E-4</v>
          </cell>
          <cell r="AS165">
            <v>9899.4543967712616</v>
          </cell>
          <cell r="AT165">
            <v>0.55250862132352929</v>
          </cell>
          <cell r="AU165">
            <v>2.1973620562298378E-4</v>
          </cell>
          <cell r="AV165">
            <v>9911.177171348214</v>
          </cell>
        </row>
        <row r="166">
          <cell r="B166">
            <v>30</v>
          </cell>
          <cell r="C166">
            <v>4.113402757848135E-4</v>
          </cell>
          <cell r="D166">
            <v>0.69117647058823517</v>
          </cell>
          <cell r="E166">
            <v>2.843087200277387E-4</v>
          </cell>
          <cell r="F166">
            <v>9902.7216396968834</v>
          </cell>
          <cell r="G166">
            <v>0.96499999999999997</v>
          </cell>
          <cell r="H166">
            <v>3.9694336613234501E-4</v>
          </cell>
          <cell r="I166">
            <v>9888.5831843786109</v>
          </cell>
          <cell r="J166">
            <v>0.91</v>
          </cell>
          <cell r="K166">
            <v>3.7431965096418031E-4</v>
          </cell>
          <cell r="L166">
            <v>9891.6823005767237</v>
          </cell>
          <cell r="M166">
            <v>0.92500000000000004</v>
          </cell>
          <cell r="N166">
            <v>3.8048975510095249E-4</v>
          </cell>
          <cell r="O166">
            <v>9890.4902274876094</v>
          </cell>
          <cell r="P166">
            <v>0.66698529411764695</v>
          </cell>
          <cell r="Q166">
            <v>2.7435791482676786E-4</v>
          </cell>
          <cell r="R166">
            <v>9903.8387542152723</v>
          </cell>
          <cell r="S166">
            <v>0.62897058823529406</v>
          </cell>
          <cell r="T166">
            <v>2.5872093522524224E-4</v>
          </cell>
          <cell r="U166">
            <v>9905.9137018764541</v>
          </cell>
          <cell r="V166">
            <v>0.6393382352941176</v>
          </cell>
          <cell r="W166">
            <v>2.6298556602565834E-4</v>
          </cell>
          <cell r="X166">
            <v>9905.1155979401065</v>
          </cell>
          <cell r="Y166">
            <v>0.87814999999999999</v>
          </cell>
          <cell r="Z166">
            <v>3.6121846318043396E-4</v>
          </cell>
          <cell r="AA166">
            <v>9893.1845001375732</v>
          </cell>
          <cell r="AB166">
            <v>0.892625</v>
          </cell>
          <cell r="AC166">
            <v>3.6717261367241917E-4</v>
          </cell>
          <cell r="AD166">
            <v>9892.0339872873847</v>
          </cell>
          <cell r="AE166">
            <v>0.84175000000000011</v>
          </cell>
          <cell r="AF166">
            <v>3.4624567714186679E-4</v>
          </cell>
          <cell r="AG166">
            <v>9894.9015556295126</v>
          </cell>
          <cell r="AH166">
            <v>0.60695661764705877</v>
          </cell>
          <cell r="AI166">
            <v>2.4966570249235876E-4</v>
          </cell>
          <cell r="AJ166">
            <v>9906.9193967472911</v>
          </cell>
          <cell r="AK166">
            <v>0.61696139705882347</v>
          </cell>
          <cell r="AL166">
            <v>2.5378107121476029E-4</v>
          </cell>
          <cell r="AM166">
            <v>9906.1491537946767</v>
          </cell>
          <cell r="AN166">
            <v>0.58179779411764698</v>
          </cell>
          <cell r="AO166">
            <v>2.3931686508334906E-4</v>
          </cell>
          <cell r="AP166">
            <v>9908.0688768922464</v>
          </cell>
          <cell r="AQ166">
            <v>0.81228875</v>
          </cell>
          <cell r="AR166">
            <v>3.3412707844190145E-4</v>
          </cell>
          <cell r="AS166">
            <v>9896.2914973873394</v>
          </cell>
          <cell r="AT166">
            <v>0.56143487132352943</v>
          </cell>
          <cell r="AU166">
            <v>2.3094077480543187E-4</v>
          </cell>
          <cell r="AV166">
            <v>9908.9993268833241</v>
          </cell>
        </row>
        <row r="167">
          <cell r="B167">
            <v>31</v>
          </cell>
          <cell r="C167">
            <v>4.3166578642529345E-4</v>
          </cell>
          <cell r="D167">
            <v>0.69460784313725477</v>
          </cell>
          <cell r="E167">
            <v>2.9983844086501997E-4</v>
          </cell>
          <cell r="F167">
            <v>9899.9062095827103</v>
          </cell>
          <cell r="G167">
            <v>0.96499999999999997</v>
          </cell>
          <cell r="H167">
            <v>4.1655748390040815E-4</v>
          </cell>
          <cell r="I167">
            <v>9884.6579768831234</v>
          </cell>
          <cell r="J167">
            <v>0.91</v>
          </cell>
          <cell r="K167">
            <v>3.9281586564701704E-4</v>
          </cell>
          <cell r="L167">
            <v>9887.9796495105238</v>
          </cell>
          <cell r="M167">
            <v>0.92500000000000004</v>
          </cell>
          <cell r="N167">
            <v>3.9929085244339648E-4</v>
          </cell>
          <cell r="O167">
            <v>9886.7269972831236</v>
          </cell>
          <cell r="P167">
            <v>0.6702965686274508</v>
          </cell>
          <cell r="Q167">
            <v>2.8934409543474423E-4</v>
          </cell>
          <cell r="R167">
            <v>9901.1215576658851</v>
          </cell>
          <cell r="S167">
            <v>0.6320931372549019</v>
          </cell>
          <cell r="T167">
            <v>2.7285298118716816E-4</v>
          </cell>
          <cell r="U167">
            <v>9903.350834619243</v>
          </cell>
          <cell r="V167">
            <v>0.64251225490196073</v>
          </cell>
          <cell r="W167">
            <v>2.7735055780014347E-4</v>
          </cell>
          <cell r="X167">
            <v>9902.5106955080319</v>
          </cell>
          <cell r="Y167">
            <v>0.87814999999999999</v>
          </cell>
          <cell r="Z167">
            <v>3.7906731034937144E-4</v>
          </cell>
          <cell r="AA167">
            <v>9889.6108992364734</v>
          </cell>
          <cell r="AB167">
            <v>0.892625</v>
          </cell>
          <cell r="AC167">
            <v>3.8531567260787755E-4</v>
          </cell>
          <cell r="AD167">
            <v>9888.4019033137356</v>
          </cell>
          <cell r="AE167">
            <v>0.84175000000000011</v>
          </cell>
          <cell r="AF167">
            <v>3.6335467572349081E-4</v>
          </cell>
          <cell r="AG167">
            <v>9891.4754887401305</v>
          </cell>
          <cell r="AH167">
            <v>0.60996987745098019</v>
          </cell>
          <cell r="AI167">
            <v>2.6330312684561723E-4</v>
          </cell>
          <cell r="AJ167">
            <v>9904.4459787565665</v>
          </cell>
          <cell r="AK167">
            <v>0.62002432598039203</v>
          </cell>
          <cell r="AL167">
            <v>2.6764328827713846E-4</v>
          </cell>
          <cell r="AM167">
            <v>9903.6351606508142</v>
          </cell>
          <cell r="AN167">
            <v>0.58468615196078433</v>
          </cell>
          <cell r="AO167">
            <v>2.5238900759813062E-4</v>
          </cell>
          <cell r="AP167">
            <v>9905.6977089095981</v>
          </cell>
          <cell r="AQ167">
            <v>0.81228875</v>
          </cell>
          <cell r="AR167">
            <v>3.5063726207316861E-4</v>
          </cell>
          <cell r="AS167">
            <v>9892.9848784219084</v>
          </cell>
          <cell r="AT167">
            <v>0.5642221366421567</v>
          </cell>
          <cell r="AU167">
            <v>2.4355539233219595E-4</v>
          </cell>
          <cell r="AV167">
            <v>9906.7109349012262</v>
          </cell>
        </row>
        <row r="168">
          <cell r="B168">
            <v>32</v>
          </cell>
          <cell r="C168">
            <v>4.5611621504515818E-4</v>
          </cell>
          <cell r="D168">
            <v>0.69803921568627436</v>
          </cell>
          <cell r="E168">
            <v>3.1838700501191428E-4</v>
          </cell>
          <cell r="F168">
            <v>9896.9378371401199</v>
          </cell>
          <cell r="G168">
            <v>0.96499999999999997</v>
          </cell>
          <cell r="H168">
            <v>4.4015214751857762E-4</v>
          </cell>
          <cell r="I168">
            <v>9880.5404486270563</v>
          </cell>
          <cell r="J168">
            <v>0.91</v>
          </cell>
          <cell r="K168">
            <v>4.1506575569109395E-4</v>
          </cell>
          <cell r="L168">
            <v>9884.0954942250009</v>
          </cell>
          <cell r="M168">
            <v>0.92500000000000004</v>
          </cell>
          <cell r="N168">
            <v>4.2190749891677135E-4</v>
          </cell>
          <cell r="O168">
            <v>9882.7793176325031</v>
          </cell>
          <cell r="P168">
            <v>0.67360784313725475</v>
          </cell>
          <cell r="Q168">
            <v>3.0724345983649729E-4</v>
          </cell>
          <cell r="R168">
            <v>9898.2567266049919</v>
          </cell>
          <cell r="S168">
            <v>0.63521568627450964</v>
          </cell>
          <cell r="T168">
            <v>2.8973217456084197E-4</v>
          </cell>
          <cell r="U168">
            <v>9900.6486758202755</v>
          </cell>
          <cell r="V168">
            <v>0.64568627450980387</v>
          </cell>
          <cell r="W168">
            <v>2.9450797963602075E-4</v>
          </cell>
          <cell r="X168">
            <v>9899.7642286430109</v>
          </cell>
          <cell r="Y168">
            <v>0.87814999999999999</v>
          </cell>
          <cell r="Z168">
            <v>4.0053845424190562E-4</v>
          </cell>
          <cell r="AA168">
            <v>9885.8620710324976</v>
          </cell>
          <cell r="AB168">
            <v>0.892625</v>
          </cell>
          <cell r="AC168">
            <v>4.071407364546843E-4</v>
          </cell>
          <cell r="AD168">
            <v>9884.5917470833429</v>
          </cell>
          <cell r="AE168">
            <v>0.84175000000000011</v>
          </cell>
          <cell r="AF168">
            <v>3.8393582401426195E-4</v>
          </cell>
          <cell r="AG168">
            <v>9887.8813748714929</v>
          </cell>
          <cell r="AH168">
            <v>0.61298313725490183</v>
          </cell>
          <cell r="AI168">
            <v>2.7959154845121249E-4</v>
          </cell>
          <cell r="AJ168">
            <v>9901.8381071606855</v>
          </cell>
          <cell r="AK168">
            <v>0.62308725490196071</v>
          </cell>
          <cell r="AL168">
            <v>2.8420020034876001E-4</v>
          </cell>
          <cell r="AM168">
            <v>9900.9845191705208</v>
          </cell>
          <cell r="AN168">
            <v>0.58757450980392145</v>
          </cell>
          <cell r="AO168">
            <v>2.6800226146877885E-4</v>
          </cell>
          <cell r="AP168">
            <v>9903.1976196952783</v>
          </cell>
          <cell r="AQ168">
            <v>0.81228875</v>
          </cell>
          <cell r="AR168">
            <v>3.7049807017376272E-4</v>
          </cell>
          <cell r="AS168">
            <v>9889.5160292904075</v>
          </cell>
          <cell r="AT168">
            <v>0.5670094019607842</v>
          </cell>
          <cell r="AU168">
            <v>2.5862218231737156E-4</v>
          </cell>
          <cell r="AV168">
            <v>9904.2981020327552</v>
          </cell>
        </row>
        <row r="169">
          <cell r="B169">
            <v>33</v>
          </cell>
          <cell r="C169">
            <v>4.8052500103402403E-4</v>
          </cell>
          <cell r="D169">
            <v>0.70147058823529396</v>
          </cell>
          <cell r="E169">
            <v>3.3707415513710209E-4</v>
          </cell>
          <cell r="F169">
            <v>9893.7867807433631</v>
          </cell>
          <cell r="G169">
            <v>0.96499999999999997</v>
          </cell>
          <cell r="H169">
            <v>4.637066259978332E-4</v>
          </cell>
          <cell r="I169">
            <v>9876.1915075299494</v>
          </cell>
          <cell r="J169">
            <v>0.91</v>
          </cell>
          <cell r="K169">
            <v>4.3727775094096189E-4</v>
          </cell>
          <cell r="L169">
            <v>9879.9929446593687</v>
          </cell>
          <cell r="M169">
            <v>0.92500000000000004</v>
          </cell>
          <cell r="N169">
            <v>4.4448562595647225E-4</v>
          </cell>
          <cell r="O169">
            <v>9878.6096989282541</v>
          </cell>
          <cell r="P169">
            <v>0.6769191176470587</v>
          </cell>
          <cell r="Q169">
            <v>3.252765597073035E-4</v>
          </cell>
          <cell r="R169">
            <v>9895.215551961961</v>
          </cell>
          <cell r="S169">
            <v>0.63833823529411748</v>
          </cell>
          <cell r="T169">
            <v>3.0673748117476286E-4</v>
          </cell>
          <cell r="U169">
            <v>9897.7801393498667</v>
          </cell>
          <cell r="V169">
            <v>0.6488602941176469</v>
          </cell>
          <cell r="W169">
            <v>3.117935935018194E-4</v>
          </cell>
          <cell r="X169">
            <v>9896.8486690811606</v>
          </cell>
          <cell r="Y169">
            <v>0.87814999999999999</v>
          </cell>
          <cell r="Z169">
            <v>4.2197302965802822E-4</v>
          </cell>
          <cell r="AA169">
            <v>9881.9024031197168</v>
          </cell>
          <cell r="AB169">
            <v>0.892625</v>
          </cell>
          <cell r="AC169">
            <v>4.2892862904799568E-4</v>
          </cell>
          <cell r="AD169">
            <v>9880.5673271198812</v>
          </cell>
          <cell r="AE169">
            <v>0.84175000000000011</v>
          </cell>
          <cell r="AF169">
            <v>4.0448191962038976E-4</v>
          </cell>
          <cell r="AG169">
            <v>9884.0850629880752</v>
          </cell>
          <cell r="AH169">
            <v>0.61599639705882347</v>
          </cell>
          <cell r="AI169">
            <v>2.9600166933364623E-4</v>
          </cell>
          <cell r="AJ169">
            <v>9899.0696369117904</v>
          </cell>
          <cell r="AK169">
            <v>0.62615018382352927</v>
          </cell>
          <cell r="AL169">
            <v>3.0088081772925573E-4</v>
          </cell>
          <cell r="AM169">
            <v>9898.1706573865213</v>
          </cell>
          <cell r="AN169">
            <v>0.59046286764705869</v>
          </cell>
          <cell r="AO169">
            <v>2.8373217008665567E-4</v>
          </cell>
          <cell r="AP169">
            <v>9900.5435403374286</v>
          </cell>
          <cell r="AQ169">
            <v>0.81228875</v>
          </cell>
          <cell r="AR169">
            <v>3.9032505243367607E-4</v>
          </cell>
          <cell r="AS169">
            <v>9885.8519826866032</v>
          </cell>
          <cell r="AT169">
            <v>0.56979666727941169</v>
          </cell>
          <cell r="AU169">
            <v>2.7380154413362277E-4</v>
          </cell>
          <cell r="AV169">
            <v>9901.7366308432847</v>
          </cell>
        </row>
        <row r="170">
          <cell r="B170">
            <v>34</v>
          </cell>
          <cell r="C170">
            <v>5.1090887677293347E-4</v>
          </cell>
          <cell r="D170">
            <v>0.70490196078431355</v>
          </cell>
          <cell r="E170">
            <v>3.6014066901935202E-4</v>
          </cell>
          <cell r="F170">
            <v>9890.4518409231387</v>
          </cell>
          <cell r="G170">
            <v>0.96499999999999997</v>
          </cell>
          <cell r="H170">
            <v>4.9302706608588074E-4</v>
          </cell>
          <cell r="I170">
            <v>9871.6118520882846</v>
          </cell>
          <cell r="J170">
            <v>0.91</v>
          </cell>
          <cell r="K170">
            <v>4.6492707786336947E-4</v>
          </cell>
          <cell r="L170">
            <v>9875.6726435652163</v>
          </cell>
          <cell r="M170">
            <v>0.92500000000000004</v>
          </cell>
          <cell r="N170">
            <v>4.7259071101496349E-4</v>
          </cell>
          <cell r="O170">
            <v>9874.2187989126469</v>
          </cell>
          <cell r="P170">
            <v>0.68023039215686254</v>
          </cell>
          <cell r="Q170">
            <v>3.4753574560367467E-4</v>
          </cell>
          <cell r="R170">
            <v>9891.9968702896567</v>
          </cell>
          <cell r="S170">
            <v>0.64146078431372533</v>
          </cell>
          <cell r="T170">
            <v>3.2772800880761035E-4</v>
          </cell>
          <cell r="U170">
            <v>9894.7441192007009</v>
          </cell>
          <cell r="V170">
            <v>0.65203431372549003</v>
          </cell>
          <cell r="W170">
            <v>3.3313011884290064E-4</v>
          </cell>
          <cell r="X170">
            <v>9893.7628950702838</v>
          </cell>
          <cell r="Y170">
            <v>0.87814999999999999</v>
          </cell>
          <cell r="Z170">
            <v>4.486546301381515E-4</v>
          </cell>
          <cell r="AA170">
            <v>9877.7325068238879</v>
          </cell>
          <cell r="AB170">
            <v>0.892625</v>
          </cell>
          <cell r="AC170">
            <v>4.5605003612943972E-4</v>
          </cell>
          <cell r="AD170">
            <v>9876.3292689220434</v>
          </cell>
          <cell r="AE170">
            <v>0.84175000000000011</v>
          </cell>
          <cell r="AF170">
            <v>4.300575470236168E-4</v>
          </cell>
          <cell r="AG170">
            <v>9880.0871292881056</v>
          </cell>
          <cell r="AH170">
            <v>0.61900965686274489</v>
          </cell>
          <cell r="AI170">
            <v>3.1625752849934397E-4</v>
          </cell>
          <cell r="AJ170">
            <v>9896.1394957744142</v>
          </cell>
          <cell r="AK170">
            <v>0.62921311274509784</v>
          </cell>
          <cell r="AL170">
            <v>3.2147056468339908E-4</v>
          </cell>
          <cell r="AM170">
            <v>9895.1924877051024</v>
          </cell>
          <cell r="AN170">
            <v>0.59335122549019592</v>
          </cell>
          <cell r="AO170">
            <v>3.0314840814703954E-4</v>
          </cell>
          <cell r="AP170">
            <v>9897.7344376336914</v>
          </cell>
          <cell r="AQ170">
            <v>0.81228875</v>
          </cell>
          <cell r="AR170">
            <v>4.1500553287779015E-4</v>
          </cell>
          <cell r="AS170">
            <v>9881.993286993109</v>
          </cell>
          <cell r="AT170">
            <v>0.57258393259803908</v>
          </cell>
          <cell r="AU170">
            <v>2.9253821386189321E-4</v>
          </cell>
          <cell r="AV170">
            <v>9899.025520064155</v>
          </cell>
        </row>
        <row r="171">
          <cell r="B171">
            <v>35</v>
          </cell>
          <cell r="C171">
            <v>5.4271789412313346E-4</v>
          </cell>
          <cell r="D171">
            <v>0.70833333333333315</v>
          </cell>
          <cell r="E171">
            <v>3.8442517500388609E-4</v>
          </cell>
          <cell r="F171">
            <v>9886.8898869802451</v>
          </cell>
          <cell r="G171">
            <v>0.96499999999999997</v>
          </cell>
          <cell r="H171">
            <v>5.2372276782882375E-4</v>
          </cell>
          <cell r="I171">
            <v>9866.7448802593117</v>
          </cell>
          <cell r="J171">
            <v>0.91</v>
          </cell>
          <cell r="K171">
            <v>4.9387328365205142E-4</v>
          </cell>
          <cell r="L171">
            <v>9871.0811759411081</v>
          </cell>
          <cell r="M171">
            <v>0.92500000000000004</v>
          </cell>
          <cell r="N171">
            <v>5.020140520638985E-4</v>
          </cell>
          <cell r="O171">
            <v>9869.552334829752</v>
          </cell>
          <cell r="P171">
            <v>0.68354166666666649</v>
          </cell>
          <cell r="Q171">
            <v>3.7097029387875009E-4</v>
          </cell>
          <cell r="R171">
            <v>9888.5590477818314</v>
          </cell>
          <cell r="S171">
            <v>0.64458333333333317</v>
          </cell>
          <cell r="T171">
            <v>3.4982690925353636E-4</v>
          </cell>
          <cell r="U171">
            <v>9891.5013344128547</v>
          </cell>
          <cell r="V171">
            <v>0.65520833333333317</v>
          </cell>
          <cell r="W171">
            <v>3.5559328687859463E-4</v>
          </cell>
          <cell r="X171">
            <v>9890.4669846612451</v>
          </cell>
          <cell r="Y171">
            <v>0.87814999999999999</v>
          </cell>
          <cell r="Z171">
            <v>4.7658771872422965E-4</v>
          </cell>
          <cell r="AA171">
            <v>9873.3008163994364</v>
          </cell>
          <cell r="AB171">
            <v>0.892625</v>
          </cell>
          <cell r="AC171">
            <v>4.8444356024166202E-4</v>
          </cell>
          <cell r="AD171">
            <v>9871.8251686021249</v>
          </cell>
          <cell r="AE171">
            <v>0.84175000000000011</v>
          </cell>
          <cell r="AF171">
            <v>4.5683278737814766E-4</v>
          </cell>
          <cell r="AG171">
            <v>9875.8381232529046</v>
          </cell>
          <cell r="AH171">
            <v>0.62202291666666654</v>
          </cell>
          <cell r="AI171">
            <v>3.3758296742966259E-4</v>
          </cell>
          <cell r="AJ171">
            <v>9893.009767155796</v>
          </cell>
          <cell r="AK171">
            <v>0.63227604166666651</v>
          </cell>
          <cell r="AL171">
            <v>3.4314752183784385E-4</v>
          </cell>
          <cell r="AM171">
            <v>9892.0114745884293</v>
          </cell>
          <cell r="AN171">
            <v>0.59623958333333327</v>
          </cell>
          <cell r="AO171">
            <v>3.2358989105952119E-4</v>
          </cell>
          <cell r="AP171">
            <v>9894.7339551946607</v>
          </cell>
          <cell r="AQ171">
            <v>0.81228875</v>
          </cell>
          <cell r="AR171">
            <v>4.4084363981991245E-4</v>
          </cell>
          <cell r="AS171">
            <v>9877.8922051031459</v>
          </cell>
          <cell r="AT171">
            <v>0.57537119791666658</v>
          </cell>
          <cell r="AU171">
            <v>3.122642448724379E-4</v>
          </cell>
          <cell r="AV171">
            <v>9896.1296768195425</v>
          </cell>
        </row>
        <row r="172">
          <cell r="B172">
            <v>36</v>
          </cell>
          <cell r="C172">
            <v>5.8007697106400862E-4</v>
          </cell>
          <cell r="D172">
            <v>0.71176470588235274</v>
          </cell>
          <cell r="E172">
            <v>4.1287831469850016E-4</v>
          </cell>
          <cell r="F172">
            <v>9883.0891176051991</v>
          </cell>
          <cell r="G172">
            <v>0.96499999999999997</v>
          </cell>
          <cell r="H172">
            <v>5.5977427707676829E-4</v>
          </cell>
          <cell r="I172">
            <v>9861.5774413211602</v>
          </cell>
          <cell r="J172">
            <v>0.91</v>
          </cell>
          <cell r="K172">
            <v>5.2787004366824789E-4</v>
          </cell>
          <cell r="L172">
            <v>9866.2061126675508</v>
          </cell>
          <cell r="M172">
            <v>0.92500000000000004</v>
          </cell>
          <cell r="N172">
            <v>5.3657119823420803E-4</v>
          </cell>
          <cell r="O172">
            <v>9864.5976808700871</v>
          </cell>
          <cell r="P172">
            <v>0.68685294117647033</v>
          </cell>
          <cell r="Q172">
            <v>3.984275736840526E-4</v>
          </cell>
          <cell r="R172">
            <v>9884.8906861258383</v>
          </cell>
          <cell r="S172">
            <v>0.64770588235294102</v>
          </cell>
          <cell r="T172">
            <v>3.7571926637563514E-4</v>
          </cell>
          <cell r="U172">
            <v>9888.0410210731588</v>
          </cell>
          <cell r="V172">
            <v>0.65838235294117631</v>
          </cell>
          <cell r="W172">
            <v>3.8191244109611264E-4</v>
          </cell>
          <cell r="X172">
            <v>9886.9500009974054</v>
          </cell>
          <cell r="Y172">
            <v>0.87814999999999999</v>
          </cell>
          <cell r="Z172">
            <v>5.0939459213985921E-4</v>
          </cell>
          <cell r="AA172">
            <v>9868.59532248707</v>
          </cell>
          <cell r="AB172">
            <v>0.892625</v>
          </cell>
          <cell r="AC172">
            <v>5.1779120629601074E-4</v>
          </cell>
          <cell r="AD172">
            <v>9867.0428264713646</v>
          </cell>
          <cell r="AE172">
            <v>0.84175000000000011</v>
          </cell>
          <cell r="AF172">
            <v>4.882797903931293E-4</v>
          </cell>
          <cell r="AG172">
            <v>9871.3265165953635</v>
          </cell>
          <cell r="AH172">
            <v>0.62503617647058807</v>
          </cell>
          <cell r="AI172">
            <v>3.625690920524879E-4</v>
          </cell>
          <cell r="AJ172">
            <v>9889.6700555617881</v>
          </cell>
          <cell r="AK172">
            <v>0.63533897058823507</v>
          </cell>
          <cell r="AL172">
            <v>3.6854550565774865E-4</v>
          </cell>
          <cell r="AM172">
            <v>9888.6170553649335</v>
          </cell>
          <cell r="AN172">
            <v>0.5991279411764705</v>
          </cell>
          <cell r="AO172">
            <v>3.4754032139746254E-4</v>
          </cell>
          <cell r="AP172">
            <v>9891.5321193120362</v>
          </cell>
          <cell r="AQ172">
            <v>0.81228875</v>
          </cell>
          <cell r="AR172">
            <v>4.7118999772936972E-4</v>
          </cell>
          <cell r="AS172">
            <v>9873.5375991497003</v>
          </cell>
          <cell r="AT172">
            <v>0.57815846323529396</v>
          </cell>
          <cell r="AU172">
            <v>3.3537641014855132E-4</v>
          </cell>
          <cell r="AV172">
            <v>9893.0394693588514</v>
          </cell>
        </row>
        <row r="173">
          <cell r="B173">
            <v>37</v>
          </cell>
          <cell r="C173">
            <v>6.3089006880925555E-4</v>
          </cell>
          <cell r="D173">
            <v>0.71519607843137234</v>
          </cell>
          <cell r="E173">
            <v>4.512101031336782E-4</v>
          </cell>
          <cell r="F173">
            <v>9879.008604426308</v>
          </cell>
          <cell r="G173">
            <v>0.96499999999999997</v>
          </cell>
          <cell r="H173">
            <v>6.0880891640093155E-4</v>
          </cell>
          <cell r="I173">
            <v>9856.0571839381082</v>
          </cell>
          <cell r="J173">
            <v>0.91</v>
          </cell>
          <cell r="K173">
            <v>5.7410996261642261E-4</v>
          </cell>
          <cell r="L173">
            <v>9860.9980380160159</v>
          </cell>
          <cell r="M173">
            <v>0.92500000000000004</v>
          </cell>
          <cell r="N173">
            <v>5.8357331364856143E-4</v>
          </cell>
          <cell r="O173">
            <v>9859.304621872363</v>
          </cell>
          <cell r="P173">
            <v>0.69016421568627428</v>
          </cell>
          <cell r="Q173">
            <v>4.3541774952399946E-4</v>
          </cell>
          <cell r="R173">
            <v>9880.9522731136331</v>
          </cell>
          <cell r="S173">
            <v>0.65082843137254887</v>
          </cell>
          <cell r="T173">
            <v>4.1060119385164721E-4</v>
          </cell>
          <cell r="U173">
            <v>9884.3258935548292</v>
          </cell>
          <cell r="V173">
            <v>0.66155637254901944</v>
          </cell>
          <cell r="W173">
            <v>4.173693453986524E-4</v>
          </cell>
          <cell r="X173">
            <v>9883.1740517875296</v>
          </cell>
          <cell r="Y173">
            <v>0.87814999999999999</v>
          </cell>
          <cell r="Z173">
            <v>5.540161139248478E-4</v>
          </cell>
          <cell r="AA173">
            <v>9863.5683133977782</v>
          </cell>
          <cell r="AB173">
            <v>0.892625</v>
          </cell>
          <cell r="AC173">
            <v>5.6314824767086176E-4</v>
          </cell>
          <cell r="AD173">
            <v>9861.9337584636723</v>
          </cell>
          <cell r="AE173">
            <v>0.84175000000000011</v>
          </cell>
          <cell r="AF173">
            <v>5.3105171542019091E-4</v>
          </cell>
          <cell r="AG173">
            <v>9866.5065473529376</v>
          </cell>
          <cell r="AH173">
            <v>0.6280494362745096</v>
          </cell>
          <cell r="AI173">
            <v>3.962301520668395E-4</v>
          </cell>
          <cell r="AJ173">
            <v>9886.084366869045</v>
          </cell>
          <cell r="AK173">
            <v>0.63840189950980375</v>
          </cell>
          <cell r="AL173">
            <v>4.0276141830969956E-4</v>
          </cell>
          <cell r="AM173">
            <v>9884.9726499920071</v>
          </cell>
          <cell r="AN173">
            <v>0.60201629901960774</v>
          </cell>
          <cell r="AO173">
            <v>3.798061043127737E-4</v>
          </cell>
          <cell r="AP173">
            <v>9888.0944130601765</v>
          </cell>
          <cell r="AQ173">
            <v>0.81228875</v>
          </cell>
          <cell r="AR173">
            <v>5.1246490538048414E-4</v>
          </cell>
          <cell r="AS173">
            <v>9868.8852869907769</v>
          </cell>
          <cell r="AT173">
            <v>0.58094572855392146</v>
          </cell>
          <cell r="AU173">
            <v>3.6651289066182662E-4</v>
          </cell>
          <cell r="AV173">
            <v>9889.721577296159</v>
          </cell>
        </row>
        <row r="174">
          <cell r="B174">
            <v>38</v>
          </cell>
          <cell r="C174">
            <v>6.9001976838446017E-4</v>
          </cell>
          <cell r="D174">
            <v>0.71862745098039194</v>
          </cell>
          <cell r="E174">
            <v>4.9586714728020505E-4</v>
          </cell>
          <cell r="F174">
            <v>9874.5510959350468</v>
          </cell>
          <cell r="G174">
            <v>0.96499999999999997</v>
          </cell>
          <cell r="H174">
            <v>6.6586907649100399E-4</v>
          </cell>
          <cell r="I174">
            <v>9850.0567284439694</v>
          </cell>
          <cell r="J174">
            <v>0.91</v>
          </cell>
          <cell r="K174">
            <v>6.2791798922985881E-4</v>
          </cell>
          <cell r="L174">
            <v>9855.3367408010508</v>
          </cell>
          <cell r="M174">
            <v>0.92500000000000004</v>
          </cell>
          <cell r="N174">
            <v>6.3826828575562565E-4</v>
          </cell>
          <cell r="O174">
            <v>9853.5509948039071</v>
          </cell>
          <cell r="P174">
            <v>0.69347549019607824</v>
          </cell>
          <cell r="Q174">
            <v>4.785117971253979E-4</v>
          </cell>
          <cell r="R174">
            <v>9876.6499311117186</v>
          </cell>
          <cell r="S174">
            <v>0.65395098039215671</v>
          </cell>
          <cell r="T174">
            <v>4.5123910402498663E-4</v>
          </cell>
          <cell r="U174">
            <v>9880.2673775425174</v>
          </cell>
          <cell r="V174">
            <v>0.66473039215686258</v>
          </cell>
          <cell r="W174">
            <v>4.5867711123418972E-4</v>
          </cell>
          <cell r="X174">
            <v>9879.0491179030741</v>
          </cell>
          <cell r="Y174">
            <v>0.87814999999999999</v>
          </cell>
          <cell r="Z174">
            <v>6.059408596068137E-4</v>
          </cell>
          <cell r="AA174">
            <v>9858.1037376113582</v>
          </cell>
          <cell r="AB174">
            <v>0.892625</v>
          </cell>
          <cell r="AC174">
            <v>6.159288957541788E-4</v>
          </cell>
          <cell r="AD174">
            <v>9856.3800277489463</v>
          </cell>
          <cell r="AE174">
            <v>0.84175000000000011</v>
          </cell>
          <cell r="AF174">
            <v>5.8082414003761938E-4</v>
          </cell>
          <cell r="AG174">
            <v>9861.2669221257602</v>
          </cell>
          <cell r="AH174">
            <v>0.63106269607843124</v>
          </cell>
          <cell r="AI174">
            <v>4.3544573538411213E-4</v>
          </cell>
          <cell r="AJ174">
            <v>9882.1672021570157</v>
          </cell>
          <cell r="AK174">
            <v>0.64146482843137242</v>
          </cell>
          <cell r="AL174">
            <v>4.4262341234099306E-4</v>
          </cell>
          <cell r="AM174">
            <v>9880.9913643875425</v>
          </cell>
          <cell r="AN174">
            <v>0.60490465686274497</v>
          </cell>
          <cell r="AO174">
            <v>4.1739617122311262E-4</v>
          </cell>
          <cell r="AP174">
            <v>9884.3388544420759</v>
          </cell>
          <cell r="AQ174">
            <v>0.81228875</v>
          </cell>
          <cell r="AR174">
            <v>5.6049529513630271E-4</v>
          </cell>
          <cell r="AS174">
            <v>9863.8278296259687</v>
          </cell>
          <cell r="AT174">
            <v>0.58373299387254896</v>
          </cell>
          <cell r="AU174">
            <v>4.0278730523030375E-4</v>
          </cell>
          <cell r="AV174">
            <v>9886.096866853024</v>
          </cell>
        </row>
        <row r="175">
          <cell r="B175">
            <v>39</v>
          </cell>
          <cell r="C175">
            <v>7.5076630333514003E-4</v>
          </cell>
          <cell r="D175">
            <v>0.72205882352941153</v>
          </cell>
          <cell r="E175">
            <v>5.4209743373169657E-4</v>
          </cell>
          <cell r="F175">
            <v>9869.6546304524327</v>
          </cell>
          <cell r="G175">
            <v>0.96499999999999997</v>
          </cell>
          <cell r="H175">
            <v>7.2448948271841009E-4</v>
          </cell>
          <cell r="I175">
            <v>9843.4978802668156</v>
          </cell>
          <cell r="J175">
            <v>0.91</v>
          </cell>
          <cell r="K175">
            <v>6.8319733603497748E-4</v>
          </cell>
          <cell r="L175">
            <v>9849.1483975715837</v>
          </cell>
          <cell r="M175">
            <v>0.92500000000000004</v>
          </cell>
          <cell r="N175">
            <v>6.9445883058500454E-4</v>
          </cell>
          <cell r="O175">
            <v>9847.2617857018486</v>
          </cell>
          <cell r="P175">
            <v>0.69678676470588208</v>
          </cell>
          <cell r="Q175">
            <v>5.2312402355108711E-4</v>
          </cell>
          <cell r="R175">
            <v>9871.9238376036028</v>
          </cell>
          <cell r="S175">
            <v>0.65707352941176456</v>
          </cell>
          <cell r="T175">
            <v>4.9330866469584386E-4</v>
          </cell>
          <cell r="U175">
            <v>9875.8090145435472</v>
          </cell>
          <cell r="V175">
            <v>0.66790441176470572</v>
          </cell>
          <cell r="W175">
            <v>5.0144012620181931E-4</v>
          </cell>
          <cell r="X175">
            <v>9874.5178241919348</v>
          </cell>
          <cell r="Y175">
            <v>0.87814999999999999</v>
          </cell>
          <cell r="Z175">
            <v>6.5928542927375317E-4</v>
          </cell>
          <cell r="AA175">
            <v>9852.1303097584969</v>
          </cell>
          <cell r="AB175">
            <v>0.892625</v>
          </cell>
          <cell r="AC175">
            <v>6.7015277151452938E-4</v>
          </cell>
          <cell r="AD175">
            <v>9850.3091984823222</v>
          </cell>
          <cell r="AE175">
            <v>0.84175000000000011</v>
          </cell>
          <cell r="AF175">
            <v>6.3195753583235423E-4</v>
          </cell>
          <cell r="AG175">
            <v>9855.5392602460361</v>
          </cell>
          <cell r="AH175">
            <v>0.63407595588235266</v>
          </cell>
          <cell r="AI175">
            <v>4.7604286143148927E-4</v>
          </cell>
          <cell r="AJ175">
            <v>9877.8640545924827</v>
          </cell>
          <cell r="AK175">
            <v>0.64452775735294099</v>
          </cell>
          <cell r="AL175">
            <v>4.8388972178475565E-4</v>
          </cell>
          <cell r="AM175">
            <v>9876.6178062725248</v>
          </cell>
          <cell r="AN175">
            <v>0.60779301470588221</v>
          </cell>
          <cell r="AO175">
            <v>4.5631051484365558E-4</v>
          </cell>
          <cell r="AP175">
            <v>9880.2131692491603</v>
          </cell>
          <cell r="AQ175">
            <v>0.81228875</v>
          </cell>
          <cell r="AR175">
            <v>6.0983902207822178E-4</v>
          </cell>
          <cell r="AS175">
            <v>9858.2992005354281</v>
          </cell>
          <cell r="AT175">
            <v>0.58652025919117623</v>
          </cell>
          <cell r="AU175">
            <v>4.4033964682412756E-4</v>
          </cell>
          <cell r="AV175">
            <v>9882.1148725367784</v>
          </cell>
        </row>
        <row r="176">
          <cell r="B176">
            <v>40</v>
          </cell>
          <cell r="C176">
            <v>8.1414217465632468E-4</v>
          </cell>
          <cell r="D176">
            <v>0.72549019607843113</v>
          </cell>
          <cell r="E176">
            <v>5.9065216592713726E-4</v>
          </cell>
          <cell r="F176">
            <v>9864.3043160054458</v>
          </cell>
          <cell r="G176">
            <v>0.96499999999999997</v>
          </cell>
          <cell r="H176">
            <v>7.856471985433533E-4</v>
          </cell>
          <cell r="I176">
            <v>9836.3663695794021</v>
          </cell>
          <cell r="J176">
            <v>0.92</v>
          </cell>
          <cell r="K176">
            <v>7.4901080068381877E-4</v>
          </cell>
          <cell r="L176">
            <v>9842.4194856241502</v>
          </cell>
          <cell r="M176">
            <v>0.92500000000000004</v>
          </cell>
          <cell r="N176">
            <v>7.5308151155710035E-4</v>
          </cell>
          <cell r="O176">
            <v>9840.4232677976852</v>
          </cell>
          <cell r="P176">
            <v>0.70009803921568603</v>
          </cell>
          <cell r="Q176">
            <v>5.6997934011968749E-4</v>
          </cell>
          <cell r="R176">
            <v>9866.7595970854854</v>
          </cell>
          <cell r="S176">
            <v>0.66745098039215667</v>
          </cell>
          <cell r="T176">
            <v>5.433999926529663E-4</v>
          </cell>
          <cell r="U176">
            <v>9870.9371923857907</v>
          </cell>
          <cell r="V176">
            <v>0.67107843137254886</v>
          </cell>
          <cell r="W176">
            <v>5.4635325348260206E-4</v>
          </cell>
          <cell r="X176">
            <v>9869.5663447279894</v>
          </cell>
          <cell r="Y176">
            <v>0.88780000000000003</v>
          </cell>
          <cell r="Z176">
            <v>7.227954226598851E-4</v>
          </cell>
          <cell r="AA176">
            <v>9845.6349437979661</v>
          </cell>
          <cell r="AB176">
            <v>0.892625</v>
          </cell>
          <cell r="AC176">
            <v>7.2672365865260183E-4</v>
          </cell>
          <cell r="AD176">
            <v>9843.7079864726838</v>
          </cell>
          <cell r="AE176">
            <v>0.85100000000000009</v>
          </cell>
          <cell r="AF176">
            <v>6.9283499063253241E-4</v>
          </cell>
          <cell r="AG176">
            <v>9849.3109779408314</v>
          </cell>
          <cell r="AH176">
            <v>0.64409019607843121</v>
          </cell>
          <cell r="AI176">
            <v>5.243809929101126E-4</v>
          </cell>
          <cell r="AJ176">
            <v>9873.161767923104</v>
          </cell>
          <cell r="AK176">
            <v>0.64759068627450966</v>
          </cell>
          <cell r="AL176">
            <v>5.27230889610711E-4</v>
          </cell>
          <cell r="AM176">
            <v>9871.8386124300741</v>
          </cell>
          <cell r="AN176">
            <v>0.61739215686274496</v>
          </cell>
          <cell r="AO176">
            <v>5.0264499320399388E-4</v>
          </cell>
          <cell r="AP176">
            <v>9875.7047240911361</v>
          </cell>
          <cell r="AQ176">
            <v>0.82121500000000003</v>
          </cell>
          <cell r="AR176">
            <v>6.6858576596039371E-4</v>
          </cell>
          <cell r="AS176">
            <v>9852.2872249916181</v>
          </cell>
          <cell r="AT176">
            <v>0.59578343137254886</v>
          </cell>
          <cell r="AU176">
            <v>4.8505241844185411E-4</v>
          </cell>
          <cell r="AV176">
            <v>9877.7633855639306</v>
          </cell>
        </row>
        <row r="177">
          <cell r="B177">
            <v>41</v>
          </cell>
          <cell r="C177">
            <v>8.8800970093071141E-4</v>
          </cell>
          <cell r="D177">
            <v>0.72892156862745072</v>
          </cell>
          <cell r="E177">
            <v>6.4728942415880758E-4</v>
          </cell>
          <cell r="F177">
            <v>9858.477943295833</v>
          </cell>
          <cell r="G177">
            <v>0.96499999999999997</v>
          </cell>
          <cell r="H177">
            <v>8.5692936139813644E-4</v>
          </cell>
          <cell r="I177">
            <v>9828.6384558972968</v>
          </cell>
          <cell r="J177">
            <v>0.92</v>
          </cell>
          <cell r="K177">
            <v>8.1696892485625457E-4</v>
          </cell>
          <cell r="L177">
            <v>9835.0474071245571</v>
          </cell>
          <cell r="M177">
            <v>0.92500000000000004</v>
          </cell>
          <cell r="N177">
            <v>8.2140897336090808E-4</v>
          </cell>
          <cell r="O177">
            <v>9833.0126269688117</v>
          </cell>
          <cell r="P177">
            <v>0.70340931372548987</v>
          </cell>
          <cell r="Q177">
            <v>6.2463429431324922E-4</v>
          </cell>
          <cell r="R177">
            <v>9861.1357479612197</v>
          </cell>
          <cell r="S177">
            <v>0.67060784313725474</v>
          </cell>
          <cell r="T177">
            <v>5.9550627022610298E-4</v>
          </cell>
          <cell r="U177">
            <v>9865.5733251879701</v>
          </cell>
          <cell r="V177">
            <v>0.67425245098039199</v>
          </cell>
          <cell r="W177">
            <v>5.9874271734689703E-4</v>
          </cell>
          <cell r="X177">
            <v>9864.1740750450845</v>
          </cell>
          <cell r="Y177">
            <v>0.88780000000000003</v>
          </cell>
          <cell r="Z177">
            <v>7.8837501248628567E-4</v>
          </cell>
          <cell r="AA177">
            <v>9838.5185639274096</v>
          </cell>
          <cell r="AB177">
            <v>0.892625</v>
          </cell>
          <cell r="AC177">
            <v>7.9265965929327625E-4</v>
          </cell>
          <cell r="AD177">
            <v>9836.5543309900477</v>
          </cell>
          <cell r="AE177">
            <v>0.85100000000000009</v>
          </cell>
          <cell r="AF177">
            <v>7.5569625549203544E-4</v>
          </cell>
          <cell r="AG177">
            <v>9842.4870306616922</v>
          </cell>
          <cell r="AH177">
            <v>0.64713656862745073</v>
          </cell>
          <cell r="AI177">
            <v>5.746635507681893E-4</v>
          </cell>
          <cell r="AJ177">
            <v>9867.9844695520787</v>
          </cell>
          <cell r="AK177">
            <v>0.65065361519607812</v>
          </cell>
          <cell r="AL177">
            <v>5.7778672223975547E-4</v>
          </cell>
          <cell r="AM177">
            <v>9866.6338741763484</v>
          </cell>
          <cell r="AN177">
            <v>0.62031225490196062</v>
          </cell>
          <cell r="AO177">
            <v>5.5084329995914528E-4</v>
          </cell>
          <cell r="AP177">
            <v>9870.7407505572119</v>
          </cell>
          <cell r="AQ177">
            <v>0.82121500000000003</v>
          </cell>
          <cell r="AR177">
            <v>7.2924688654981416E-4</v>
          </cell>
          <cell r="AS177">
            <v>9845.7001259908357</v>
          </cell>
          <cell r="AT177">
            <v>0.59860132598039195</v>
          </cell>
          <cell r="AU177">
            <v>5.3156378446057514E-4</v>
          </cell>
          <cell r="AV177">
            <v>9872.9721525449659</v>
          </cell>
        </row>
        <row r="178">
          <cell r="B178">
            <v>42</v>
          </cell>
          <cell r="C178">
            <v>9.6134378854354321E-4</v>
          </cell>
          <cell r="D178">
            <v>0.73235294117647032</v>
          </cell>
          <cell r="E178">
            <v>7.0404295102159458E-4</v>
          </cell>
          <cell r="F178">
            <v>9852.0966547848348</v>
          </cell>
          <cell r="G178">
            <v>0.96499999999999997</v>
          </cell>
          <cell r="H178">
            <v>9.2769675594451921E-4</v>
          </cell>
          <cell r="I178">
            <v>9820.2160070218724</v>
          </cell>
          <cell r="J178">
            <v>0.92</v>
          </cell>
          <cell r="K178">
            <v>8.8443628546005983E-4</v>
          </cell>
          <cell r="L178">
            <v>9827.0124790184473</v>
          </cell>
          <cell r="M178">
            <v>0.92500000000000004</v>
          </cell>
          <cell r="N178">
            <v>8.8924300440277747E-4</v>
          </cell>
          <cell r="O178">
            <v>9824.9357021618489</v>
          </cell>
          <cell r="P178">
            <v>0.70672058823529382</v>
          </cell>
          <cell r="Q178">
            <v>6.794014477358388E-4</v>
          </cell>
          <cell r="R178">
            <v>9854.9761443921652</v>
          </cell>
          <cell r="S178">
            <v>0.67376470588235271</v>
          </cell>
          <cell r="T178">
            <v>6.4771951493986706E-4</v>
          </cell>
          <cell r="U178">
            <v>9859.6983144134447</v>
          </cell>
          <cell r="V178">
            <v>0.67742647058823513</v>
          </cell>
          <cell r="W178">
            <v>6.5123972969497509E-4</v>
          </cell>
          <cell r="X178">
            <v>9858.2679726550086</v>
          </cell>
          <cell r="Y178">
            <v>0.88780000000000003</v>
          </cell>
          <cell r="Z178">
            <v>8.5348101546895772E-4</v>
          </cell>
          <cell r="AA178">
            <v>9830.7621217317264</v>
          </cell>
          <cell r="AB178">
            <v>0.892625</v>
          </cell>
          <cell r="AC178">
            <v>8.5811949924868023E-4</v>
          </cell>
          <cell r="AD178">
            <v>9828.757291185424</v>
          </cell>
          <cell r="AE178">
            <v>0.85100000000000009</v>
          </cell>
          <cell r="AF178">
            <v>8.1810356405055532E-4</v>
          </cell>
          <cell r="AG178">
            <v>9835.0491000678921</v>
          </cell>
          <cell r="AH178">
            <v>0.65018294117647035</v>
          </cell>
          <cell r="AI178">
            <v>6.2504933191697169E-4</v>
          </cell>
          <cell r="AJ178">
            <v>9862.3136985578803</v>
          </cell>
          <cell r="AK178">
            <v>0.65371654411764679</v>
          </cell>
          <cell r="AL178">
            <v>6.2844633915565089E-4</v>
          </cell>
          <cell r="AM178">
            <v>9860.9330641306478</v>
          </cell>
          <cell r="AN178">
            <v>0.62323235294117629</v>
          </cell>
          <cell r="AO178">
            <v>5.9914055131937705E-4</v>
          </cell>
          <cell r="AP178">
            <v>9865.3035191491344</v>
          </cell>
          <cell r="AQ178">
            <v>0.82121500000000003</v>
          </cell>
          <cell r="AR178">
            <v>7.8946993930878581E-4</v>
          </cell>
          <cell r="AS178">
            <v>9838.5201798280541</v>
          </cell>
          <cell r="AT178">
            <v>0.60141922058823516</v>
          </cell>
          <cell r="AU178">
            <v>5.7817063202319889E-4</v>
          </cell>
          <cell r="AV178">
            <v>9867.7240381036845</v>
          </cell>
        </row>
        <row r="179">
          <cell r="B179">
            <v>43</v>
          </cell>
          <cell r="C179">
            <v>1.0449778373453921E-3</v>
          </cell>
          <cell r="D179">
            <v>0.73578431372548991</v>
          </cell>
          <cell r="E179">
            <v>7.68878300909526E-4</v>
          </cell>
          <cell r="F179">
            <v>9845.1603555822512</v>
          </cell>
          <cell r="G179">
            <v>0.96499999999999997</v>
          </cell>
          <cell r="H179">
            <v>1.0084036130383034E-3</v>
          </cell>
          <cell r="I179">
            <v>9811.1058244894848</v>
          </cell>
          <cell r="J179">
            <v>0.92</v>
          </cell>
          <cell r="K179">
            <v>9.6137961035776081E-4</v>
          </cell>
          <cell r="L179">
            <v>9818.3211126043334</v>
          </cell>
          <cell r="M179">
            <v>0.92500000000000004</v>
          </cell>
          <cell r="N179">
            <v>9.6660449954448773E-4</v>
          </cell>
          <cell r="O179">
            <v>9816.1989468199954</v>
          </cell>
          <cell r="P179">
            <v>0.71003186274509777</v>
          </cell>
          <cell r="Q179">
            <v>7.4196756037769255E-4</v>
          </cell>
          <cell r="R179">
            <v>9848.2806593322639</v>
          </cell>
          <cell r="S179">
            <v>0.67692156862745079</v>
          </cell>
          <cell r="T179">
            <v>7.0736803683676399E-4</v>
          </cell>
          <cell r="U179">
            <v>9853.3119954037793</v>
          </cell>
          <cell r="V179">
            <v>0.68060049019607816</v>
          </cell>
          <cell r="W179">
            <v>7.1121242834131155E-4</v>
          </cell>
          <cell r="X179">
            <v>9851.8478768852365</v>
          </cell>
          <cell r="Y179">
            <v>0.88780000000000003</v>
          </cell>
          <cell r="Z179">
            <v>9.2773132399523916E-4</v>
          </cell>
          <cell r="AA179">
            <v>9822.3717528932375</v>
          </cell>
          <cell r="AB179">
            <v>0.892625</v>
          </cell>
          <cell r="AC179">
            <v>9.3277334206043068E-4</v>
          </cell>
          <cell r="AD179">
            <v>9820.3230429004761</v>
          </cell>
          <cell r="AE179">
            <v>0.85100000000000009</v>
          </cell>
          <cell r="AF179">
            <v>8.8927613958092878E-4</v>
          </cell>
          <cell r="AG179">
            <v>9827.0030113465145</v>
          </cell>
          <cell r="AH179">
            <v>0.65322931372548998</v>
          </cell>
          <cell r="AI179">
            <v>6.8261015554747719E-4</v>
          </cell>
          <cell r="AJ179">
            <v>9856.1492659694413</v>
          </cell>
          <cell r="AK179">
            <v>0.65677947303921547</v>
          </cell>
          <cell r="AL179">
            <v>6.8631999334936567E-4</v>
          </cell>
          <cell r="AM179">
            <v>9854.7359968458368</v>
          </cell>
          <cell r="AN179">
            <v>0.62615245098039196</v>
          </cell>
          <cell r="AO179">
            <v>6.543154340740066E-4</v>
          </cell>
          <cell r="AP179">
            <v>9859.3928157597384</v>
          </cell>
          <cell r="AQ179">
            <v>0.82121500000000003</v>
          </cell>
          <cell r="AR179">
            <v>8.5815147469559623E-4</v>
          </cell>
          <cell r="AS179">
            <v>9830.7529638987962</v>
          </cell>
          <cell r="AT179">
            <v>0.60423711519607826</v>
          </cell>
          <cell r="AU179">
            <v>6.3141439388141648E-4</v>
          </cell>
          <cell r="AV179">
            <v>9862.0188098599447</v>
          </cell>
        </row>
        <row r="180">
          <cell r="B180">
            <v>44</v>
          </cell>
          <cell r="C180">
            <v>1.135020265752058E-3</v>
          </cell>
          <cell r="D180">
            <v>0.73921568627450951</v>
          </cell>
          <cell r="E180">
            <v>8.3902478468338365E-4</v>
          </cell>
          <cell r="F180">
            <v>9837.590625415869</v>
          </cell>
          <cell r="G180">
            <v>0.96499999999999997</v>
          </cell>
          <cell r="H180">
            <v>1.0952945564507359E-3</v>
          </cell>
          <cell r="I180">
            <v>9801.2122699281681</v>
          </cell>
          <cell r="J180">
            <v>0.92</v>
          </cell>
          <cell r="K180">
            <v>1.0442186444918934E-3</v>
          </cell>
          <cell r="L180">
            <v>9808.8819788787296</v>
          </cell>
          <cell r="M180">
            <v>0.92500000000000004</v>
          </cell>
          <cell r="N180">
            <v>1.0498937458206536E-3</v>
          </cell>
          <cell r="O180">
            <v>9806.7105647495755</v>
          </cell>
          <cell r="P180">
            <v>0.71334313725490162</v>
          </cell>
          <cell r="Q180">
            <v>8.0965891721946519E-4</v>
          </cell>
          <cell r="R180">
            <v>9840.973554557544</v>
          </cell>
          <cell r="S180">
            <v>0.68007843137254875</v>
          </cell>
          <cell r="T180">
            <v>7.7190280190871303E-4</v>
          </cell>
          <cell r="U180">
            <v>9846.3420774412498</v>
          </cell>
          <cell r="V180">
            <v>0.68377450980392129</v>
          </cell>
          <cell r="W180">
            <v>7.7609792583212993E-4</v>
          </cell>
          <cell r="X180">
            <v>9844.8411202330681</v>
          </cell>
          <cell r="Y180">
            <v>0.88780000000000003</v>
          </cell>
          <cell r="Z180">
            <v>1.0076709919346772E-3</v>
          </cell>
          <cell r="AA180">
            <v>9813.2592309421525</v>
          </cell>
          <cell r="AB180">
            <v>0.892625</v>
          </cell>
          <cell r="AC180">
            <v>1.0131474647169308E-3</v>
          </cell>
          <cell r="AD180">
            <v>9811.162907355636</v>
          </cell>
          <cell r="AE180">
            <v>0.85100000000000009</v>
          </cell>
          <cell r="AF180">
            <v>9.6590224615500148E-4</v>
          </cell>
          <cell r="AG180">
            <v>9818.2640920449339</v>
          </cell>
          <cell r="AH180">
            <v>0.6562756862745095</v>
          </cell>
          <cell r="AI180">
            <v>7.4488620384190803E-4</v>
          </cell>
          <cell r="AJ180">
            <v>9849.4213583858982</v>
          </cell>
          <cell r="AK180">
            <v>0.65984240196078403</v>
          </cell>
          <cell r="AL180">
            <v>7.4893449842800539E-4</v>
          </cell>
          <cell r="AM180">
            <v>9847.9724945020225</v>
          </cell>
          <cell r="AN180">
            <v>0.62907254901960763</v>
          </cell>
          <cell r="AO180">
            <v>7.1401009176555962E-4</v>
          </cell>
          <cell r="AP180">
            <v>9852.9416628697891</v>
          </cell>
          <cell r="AQ180">
            <v>0.82121500000000003</v>
          </cell>
          <cell r="AR180">
            <v>9.3209566753957632E-4</v>
          </cell>
          <cell r="AS180">
            <v>9822.316688745459</v>
          </cell>
          <cell r="AT180">
            <v>0.60705500980392135</v>
          </cell>
          <cell r="AU180">
            <v>6.8901973855376494E-4</v>
          </cell>
          <cell r="AV180">
            <v>9855.7917892306705</v>
          </cell>
        </row>
        <row r="181">
          <cell r="B181">
            <v>45</v>
          </cell>
          <cell r="C181">
            <v>1.2331917320721991E-3</v>
          </cell>
          <cell r="D181">
            <v>0.7426470588235291</v>
          </cell>
          <cell r="E181">
            <v>9.1582621278891215E-4</v>
          </cell>
          <cell r="F181">
            <v>9829.3366430595761</v>
          </cell>
          <cell r="G181">
            <v>0.96499999999999997</v>
          </cell>
          <cell r="H181">
            <v>1.190030021449672E-3</v>
          </cell>
          <cell r="I181">
            <v>9790.4770554822971</v>
          </cell>
          <cell r="J181">
            <v>0.92</v>
          </cell>
          <cell r="K181">
            <v>1.1345363935064232E-3</v>
          </cell>
          <cell r="L181">
            <v>9798.6393614347635</v>
          </cell>
          <cell r="M181">
            <v>0.92500000000000004</v>
          </cell>
          <cell r="N181">
            <v>1.1407023521667842E-3</v>
          </cell>
          <cell r="O181">
            <v>9796.4145606605707</v>
          </cell>
          <cell r="P181">
            <v>0.71665441176470557</v>
          </cell>
          <cell r="Q181">
            <v>8.8377229534130025E-4</v>
          </cell>
          <cell r="R181">
            <v>9833.0057225649743</v>
          </cell>
          <cell r="S181">
            <v>0.68323529411764683</v>
          </cell>
          <cell r="T181">
            <v>8.425601157657993E-4</v>
          </cell>
          <cell r="U181">
            <v>9838.7416584031216</v>
          </cell>
          <cell r="V181">
            <v>0.68694852941176443</v>
          </cell>
          <cell r="W181">
            <v>8.4713924682974383E-4</v>
          </cell>
          <cell r="X181">
            <v>9837.2005594595084</v>
          </cell>
          <cell r="Y181">
            <v>0.88780000000000003</v>
          </cell>
          <cell r="Z181">
            <v>1.0948276197336984E-3</v>
          </cell>
          <cell r="AA181">
            <v>9803.3706942787976</v>
          </cell>
          <cell r="AB181">
            <v>0.892625</v>
          </cell>
          <cell r="AC181">
            <v>1.1007777698409467E-3</v>
          </cell>
          <cell r="AD181">
            <v>9801.2227525301241</v>
          </cell>
          <cell r="AE181">
            <v>0.85100000000000009</v>
          </cell>
          <cell r="AF181">
            <v>1.0494461639934415E-3</v>
          </cell>
          <cell r="AG181">
            <v>9808.7806087050849</v>
          </cell>
          <cell r="AH181">
            <v>0.65932205882352912</v>
          </cell>
          <cell r="AI181">
            <v>8.130705117139962E-4</v>
          </cell>
          <cell r="AJ181">
            <v>9842.0846603002101</v>
          </cell>
          <cell r="AK181">
            <v>0.66290533088235271</v>
          </cell>
          <cell r="AL181">
            <v>8.1748937319070275E-4</v>
          </cell>
          <cell r="AM181">
            <v>9840.5970081613195</v>
          </cell>
          <cell r="AN181">
            <v>0.6319926470588233</v>
          </cell>
          <cell r="AO181">
            <v>7.7936810708336432E-4</v>
          </cell>
          <cell r="AP181">
            <v>9845.9065630889236</v>
          </cell>
          <cell r="AQ181">
            <v>0.82121500000000003</v>
          </cell>
          <cell r="AR181">
            <v>1.0127155482536709E-3</v>
          </cell>
          <cell r="AS181">
            <v>9813.161349914677</v>
          </cell>
          <cell r="AT181">
            <v>0.60987290441176445</v>
          </cell>
          <cell r="AU181">
            <v>7.5209022333544656E-4</v>
          </cell>
          <cell r="AV181">
            <v>9849.0009541488143</v>
          </cell>
        </row>
        <row r="182">
          <cell r="B182">
            <v>46</v>
          </cell>
          <cell r="C182">
            <v>1.3377633183017518E-3</v>
          </cell>
          <cell r="D182">
            <v>0.7460784313725487</v>
          </cell>
          <cell r="E182">
            <v>9.9807635806630651E-4</v>
          </cell>
          <cell r="F182">
            <v>9820.3346789075349</v>
          </cell>
          <cell r="G182">
            <v>0.96499999999999997</v>
          </cell>
          <cell r="H182">
            <v>1.2909416021611904E-3</v>
          </cell>
          <cell r="I182">
            <v>9778.8260938619587</v>
          </cell>
          <cell r="J182">
            <v>0.92</v>
          </cell>
          <cell r="K182">
            <v>1.2307422528376117E-3</v>
          </cell>
          <cell r="L182">
            <v>9787.5224484723713</v>
          </cell>
          <cell r="M182">
            <v>0.92500000000000004</v>
          </cell>
          <cell r="N182">
            <v>1.2374310694291204E-3</v>
          </cell>
          <cell r="O182">
            <v>9785.2397675284246</v>
          </cell>
          <cell r="P182">
            <v>0.71996568627450952</v>
          </cell>
          <cell r="Q182">
            <v>9.6314368553398588E-4</v>
          </cell>
          <cell r="R182">
            <v>9824.3155845274396</v>
          </cell>
          <cell r="S182">
            <v>0.6863921568627448</v>
          </cell>
          <cell r="T182">
            <v>9.18230249421002E-4</v>
          </cell>
          <cell r="U182">
            <v>9830.4519270924284</v>
          </cell>
          <cell r="V182">
            <v>0.69012254901960757</v>
          </cell>
          <cell r="W182">
            <v>9.2322063121133351E-4</v>
          </cell>
          <cell r="X182">
            <v>9828.8670807866547</v>
          </cell>
          <cell r="Y182">
            <v>0.88780000000000003</v>
          </cell>
          <cell r="Z182">
            <v>1.1876662739882954E-3</v>
          </cell>
          <cell r="AA182">
            <v>9792.6376932762141</v>
          </cell>
          <cell r="AB182">
            <v>0.892625</v>
          </cell>
          <cell r="AC182">
            <v>1.1941209819991011E-3</v>
          </cell>
          <cell r="AD182">
            <v>9790.4337844068796</v>
          </cell>
          <cell r="AE182">
            <v>0.85100000000000009</v>
          </cell>
          <cell r="AF182">
            <v>1.1384365838747908E-3</v>
          </cell>
          <cell r="AG182">
            <v>9798.4868215218248</v>
          </cell>
          <cell r="AH182">
            <v>0.66236843137254875</v>
          </cell>
          <cell r="AI182">
            <v>8.8609219069126692E-4</v>
          </cell>
          <cell r="AJ182">
            <v>9834.0823514891272</v>
          </cell>
          <cell r="AK182">
            <v>0.66596825980392138</v>
          </cell>
          <cell r="AL182">
            <v>8.9090790911893695E-4</v>
          </cell>
          <cell r="AM182">
            <v>9832.5524246812947</v>
          </cell>
          <cell r="AN182">
            <v>0.63491274509803897</v>
          </cell>
          <cell r="AO182">
            <v>8.4936298071442687E-4</v>
          </cell>
          <cell r="AP182">
            <v>9838.2329775283288</v>
          </cell>
          <cell r="AQ182">
            <v>0.82121500000000003</v>
          </cell>
          <cell r="AR182">
            <v>1.0985913034391732E-3</v>
          </cell>
          <cell r="AS182">
            <v>9803.2234088380974</v>
          </cell>
          <cell r="AT182">
            <v>0.61269079901960766</v>
          </cell>
          <cell r="AU182">
            <v>8.1963527638942207E-4</v>
          </cell>
          <cell r="AV182">
            <v>9841.5936168215776</v>
          </cell>
        </row>
        <row r="183">
          <cell r="B183">
            <v>47</v>
          </cell>
          <cell r="C183">
            <v>1.460230464972242E-3</v>
          </cell>
          <cell r="D183">
            <v>0.7495098039215683</v>
          </cell>
          <cell r="E183">
            <v>1.0944570494816456E-3</v>
          </cell>
          <cell r="F183">
            <v>9810.5332350362187</v>
          </cell>
          <cell r="G183">
            <v>0.96499999999999997</v>
          </cell>
          <cell r="H183">
            <v>1.4091223986982134E-3</v>
          </cell>
          <cell r="I183">
            <v>9766.2022004370938</v>
          </cell>
          <cell r="J183">
            <v>0.92</v>
          </cell>
          <cell r="K183">
            <v>1.3434120277744626E-3</v>
          </cell>
          <cell r="L183">
            <v>9775.47653104444</v>
          </cell>
          <cell r="M183">
            <v>0.92500000000000004</v>
          </cell>
          <cell r="N183">
            <v>1.3507131800993238E-3</v>
          </cell>
          <cell r="O183">
            <v>9773.1312078182727</v>
          </cell>
          <cell r="P183">
            <v>0.72327696078431336</v>
          </cell>
          <cell r="Q183">
            <v>1.056151052749788E-3</v>
          </cell>
          <cell r="R183">
            <v>9814.8533570075087</v>
          </cell>
          <cell r="S183">
            <v>0.68954901960784287</v>
          </cell>
          <cell r="T183">
            <v>1.0069004855231139E-3</v>
          </cell>
          <cell r="U183">
            <v>9821.4253087674933</v>
          </cell>
          <cell r="V183">
            <v>0.6932965686274507</v>
          </cell>
          <cell r="W183">
            <v>1.0123727707705222E-3</v>
          </cell>
          <cell r="X183">
            <v>9819.7928679162396</v>
          </cell>
          <cell r="Y183">
            <v>0.88780000000000003</v>
          </cell>
          <cell r="Z183">
            <v>1.2963926068023566E-3</v>
          </cell>
          <cell r="AA183">
            <v>9781.0073077545239</v>
          </cell>
          <cell r="AB183">
            <v>0.892625</v>
          </cell>
          <cell r="AC183">
            <v>1.3034382187958474E-3</v>
          </cell>
          <cell r="AD183">
            <v>9778.7428220020465</v>
          </cell>
          <cell r="AE183">
            <v>0.85100000000000009</v>
          </cell>
          <cell r="AF183">
            <v>1.2426561256913781E-3</v>
          </cell>
          <cell r="AG183">
            <v>9787.3318656575884</v>
          </cell>
          <cell r="AH183">
            <v>0.66541480392156838</v>
          </cell>
          <cell r="AI183">
            <v>9.7165896852980499E-4</v>
          </cell>
          <cell r="AJ183">
            <v>9825.3684479148578</v>
          </cell>
          <cell r="AK183">
            <v>0.66903118872548994</v>
          </cell>
          <cell r="AL183">
            <v>9.7693972379355397E-4</v>
          </cell>
          <cell r="AM183">
            <v>9823.7925259593194</v>
          </cell>
          <cell r="AN183">
            <v>0.63783284313725463</v>
          </cell>
          <cell r="AO183">
            <v>9.3138294910888038E-4</v>
          </cell>
          <cell r="AP183">
            <v>9829.876746641572</v>
          </cell>
          <cell r="AQ183">
            <v>0.82121500000000003</v>
          </cell>
          <cell r="AR183">
            <v>1.1991631612921798E-3</v>
          </cell>
          <cell r="AS183">
            <v>9792.4536728554776</v>
          </cell>
          <cell r="AT183">
            <v>0.61550869362745075</v>
          </cell>
          <cell r="AU183">
            <v>8.987845458900696E-4</v>
          </cell>
          <cell r="AV183">
            <v>9833.5270995173414</v>
          </cell>
        </row>
        <row r="184">
          <cell r="B184">
            <v>48</v>
          </cell>
          <cell r="C184">
            <v>1.6009894048764478E-3</v>
          </cell>
          <cell r="D184">
            <v>0.75294117647058789</v>
          </cell>
          <cell r="E184">
            <v>1.2054508460246189E-3</v>
          </cell>
          <cell r="F184">
            <v>9799.7960277779603</v>
          </cell>
          <cell r="G184">
            <v>0.96499999999999997</v>
          </cell>
          <cell r="H184">
            <v>1.544954775705772E-3</v>
          </cell>
          <cell r="I184">
            <v>9752.4404261662421</v>
          </cell>
          <cell r="J184">
            <v>0.92</v>
          </cell>
          <cell r="K184">
            <v>1.472910252486332E-3</v>
          </cell>
          <cell r="L184">
            <v>9762.3440382954086</v>
          </cell>
          <cell r="M184">
            <v>0.92500000000000004</v>
          </cell>
          <cell r="N184">
            <v>1.4809151995107143E-3</v>
          </cell>
          <cell r="O184">
            <v>9759.9305106850334</v>
          </cell>
          <cell r="P184">
            <v>0.72658823529411731</v>
          </cell>
          <cell r="Q184">
            <v>1.1632600664137573E-3</v>
          </cell>
          <cell r="R184">
            <v>9804.4873893019194</v>
          </cell>
          <cell r="S184">
            <v>0.69270588235294084</v>
          </cell>
          <cell r="T184">
            <v>1.1090147783426494E-3</v>
          </cell>
          <cell r="U184">
            <v>9811.5361108555662</v>
          </cell>
          <cell r="V184">
            <v>0.69647058823529384</v>
          </cell>
          <cell r="W184">
            <v>1.1150420325727727E-3</v>
          </cell>
          <cell r="X184">
            <v>9809.851577002155</v>
          </cell>
          <cell r="Y184">
            <v>0.88780000000000003</v>
          </cell>
          <cell r="Z184">
            <v>1.4213583936493104E-3</v>
          </cell>
          <cell r="AA184">
            <v>9768.3272821936716</v>
          </cell>
          <cell r="AB184">
            <v>0.892625</v>
          </cell>
          <cell r="AC184">
            <v>1.4290831675278393E-3</v>
          </cell>
          <cell r="AD184">
            <v>9765.996834876074</v>
          </cell>
          <cell r="AE184">
            <v>0.85100000000000009</v>
          </cell>
          <cell r="AF184">
            <v>1.3624419835498573E-3</v>
          </cell>
          <cell r="AG184">
            <v>9775.1695777605546</v>
          </cell>
          <cell r="AH184">
            <v>0.668461176470588</v>
          </cell>
          <cell r="AI184">
            <v>1.0701992611006569E-3</v>
          </cell>
          <cell r="AJ184">
            <v>9815.8215405433311</v>
          </cell>
          <cell r="AK184">
            <v>0.67209411764705851</v>
          </cell>
          <cell r="AL184">
            <v>1.0760155614327254E-3</v>
          </cell>
          <cell r="AM184">
            <v>9814.1952728024044</v>
          </cell>
          <cell r="AN184">
            <v>0.6407529411764703</v>
          </cell>
          <cell r="AO184">
            <v>1.0258386699669507E-3</v>
          </cell>
          <cell r="AP184">
            <v>9820.7213670479086</v>
          </cell>
          <cell r="AQ184">
            <v>0.82121500000000003</v>
          </cell>
          <cell r="AR184">
            <v>1.3147565141256121E-3</v>
          </cell>
          <cell r="AS184">
            <v>9780.7109231523282</v>
          </cell>
          <cell r="AT184">
            <v>0.61832658823529396</v>
          </cell>
          <cell r="AU184">
            <v>9.8993431651810777E-4</v>
          </cell>
          <cell r="AV184">
            <v>9824.6888773287046</v>
          </cell>
        </row>
        <row r="185">
          <cell r="B185">
            <v>49</v>
          </cell>
          <cell r="C185">
            <v>1.7501610771370171E-3</v>
          </cell>
          <cell r="D185">
            <v>0.75637254901960749</v>
          </cell>
          <cell r="E185">
            <v>1.3237737951090275E-3</v>
          </cell>
          <cell r="F185">
            <v>9787.9828553654061</v>
          </cell>
          <cell r="G185">
            <v>0.96499999999999997</v>
          </cell>
          <cell r="H185">
            <v>1.6889054394372215E-3</v>
          </cell>
          <cell r="I185">
            <v>9737.3733467550501</v>
          </cell>
          <cell r="J185">
            <v>0.92</v>
          </cell>
          <cell r="K185">
            <v>1.6101481909660557E-3</v>
          </cell>
          <cell r="L185">
            <v>9747.9649816731053</v>
          </cell>
          <cell r="M185">
            <v>0.92500000000000004</v>
          </cell>
          <cell r="N185">
            <v>1.6188989963517408E-3</v>
          </cell>
          <cell r="O185">
            <v>9745.4768812455914</v>
          </cell>
          <cell r="P185">
            <v>0.72989950980392115</v>
          </cell>
          <cell r="Q185">
            <v>1.2774417122802114E-3</v>
          </cell>
          <cell r="R185">
            <v>9793.0822206502871</v>
          </cell>
          <cell r="S185">
            <v>0.69586274509803892</v>
          </cell>
          <cell r="T185">
            <v>1.2178718915003054E-3</v>
          </cell>
          <cell r="U185">
            <v>9800.6549723103853</v>
          </cell>
          <cell r="V185">
            <v>0.69964460784313698</v>
          </cell>
          <cell r="W185">
            <v>1.2244907604758506E-3</v>
          </cell>
          <cell r="X185">
            <v>9798.9131801604981</v>
          </cell>
          <cell r="Y185">
            <v>0.88780000000000003</v>
          </cell>
          <cell r="Z185">
            <v>1.5537930042822438E-3</v>
          </cell>
          <cell r="AA185">
            <v>9754.4429882192126</v>
          </cell>
          <cell r="AB185">
            <v>0.892625</v>
          </cell>
          <cell r="AC185">
            <v>1.5622375314794299E-3</v>
          </cell>
          <cell r="AD185">
            <v>9752.0404131852229</v>
          </cell>
          <cell r="AE185">
            <v>0.85100000000000009</v>
          </cell>
          <cell r="AF185">
            <v>1.4893870766436016E-3</v>
          </cell>
          <cell r="AG185">
            <v>9761.8514763314943</v>
          </cell>
          <cell r="AH185">
            <v>0.67150754901960752</v>
          </cell>
          <cell r="AI185">
            <v>1.1752463752977946E-3</v>
          </cell>
          <cell r="AJ185">
            <v>9805.3166555835451</v>
          </cell>
          <cell r="AK185">
            <v>0.67515704656862707</v>
          </cell>
          <cell r="AL185">
            <v>1.1816335838591957E-3</v>
          </cell>
          <cell r="AM185">
            <v>9803.6350459659297</v>
          </cell>
          <cell r="AN185">
            <v>0.64367303921568608</v>
          </cell>
          <cell r="AO185">
            <v>1.1265314996377826E-3</v>
          </cell>
          <cell r="AP185">
            <v>9810.6468913026201</v>
          </cell>
          <cell r="AQ185">
            <v>0.82121500000000003</v>
          </cell>
          <cell r="AR185">
            <v>1.4372585289610755E-3</v>
          </cell>
          <cell r="AS185">
            <v>9767.8516697533341</v>
          </cell>
          <cell r="AT185">
            <v>0.62114448284313695</v>
          </cell>
          <cell r="AU185">
            <v>1.08710289715046E-3</v>
          </cell>
          <cell r="AV185">
            <v>9814.9630806599234</v>
          </cell>
        </row>
        <row r="186">
          <cell r="B186">
            <v>50</v>
          </cell>
          <cell r="C186">
            <v>1.9136204226972108E-3</v>
          </cell>
          <cell r="D186">
            <v>0.75980392156862708</v>
          </cell>
          <cell r="E186">
            <v>1.4539763015591544E-3</v>
          </cell>
          <cell r="F186">
            <v>9775.0257801544958</v>
          </cell>
          <cell r="G186">
            <v>0.96499999999999997</v>
          </cell>
          <cell r="H186">
            <v>1.8466437079028084E-3</v>
          </cell>
          <cell r="I186">
            <v>9720.927843943884</v>
          </cell>
          <cell r="J186">
            <v>0.93</v>
          </cell>
          <cell r="K186">
            <v>1.7796669931084061E-3</v>
          </cell>
          <cell r="L186">
            <v>9732.2693134922647</v>
          </cell>
          <cell r="M186">
            <v>0.92500000000000004</v>
          </cell>
          <cell r="N186">
            <v>1.7700988909949201E-3</v>
          </cell>
          <cell r="O186">
            <v>9729.6999385035742</v>
          </cell>
          <cell r="P186">
            <v>0.73321078431372511</v>
          </cell>
          <cell r="Q186">
            <v>1.403087131004584E-3</v>
          </cell>
          <cell r="R186">
            <v>9780.5721289298399</v>
          </cell>
          <cell r="S186">
            <v>0.70661764705882324</v>
          </cell>
          <cell r="T186">
            <v>1.3521979604500139E-3</v>
          </cell>
          <cell r="U186">
            <v>9788.7190301013161</v>
          </cell>
          <cell r="V186">
            <v>0.70281862745098012</v>
          </cell>
          <cell r="W186">
            <v>1.344928078942218E-3</v>
          </cell>
          <cell r="X186">
            <v>9786.914501508687</v>
          </cell>
          <cell r="Y186">
            <v>0.89744999999999997</v>
          </cell>
          <cell r="Z186">
            <v>1.7173786483496117E-3</v>
          </cell>
          <cell r="AA186">
            <v>9739.2866029434481</v>
          </cell>
          <cell r="AB186">
            <v>0.892625</v>
          </cell>
          <cell r="AC186">
            <v>1.7081454298100978E-3</v>
          </cell>
          <cell r="AD186">
            <v>9736.8054096432406</v>
          </cell>
          <cell r="AE186">
            <v>0.86025000000000007</v>
          </cell>
          <cell r="AF186">
            <v>1.6461919686252757E-3</v>
          </cell>
          <cell r="AG186">
            <v>9747.3123008985312</v>
          </cell>
          <cell r="AH186">
            <v>0.68188602941176435</v>
          </cell>
          <cell r="AI186">
            <v>1.3048710318342633E-3</v>
          </cell>
          <cell r="AJ186">
            <v>9793.7929927254245</v>
          </cell>
          <cell r="AK186">
            <v>0.67821997549019575</v>
          </cell>
          <cell r="AL186">
            <v>1.2978555961792404E-3</v>
          </cell>
          <cell r="AM186">
            <v>9792.0507415517186</v>
          </cell>
          <cell r="AN186">
            <v>0.65362132352941149</v>
          </cell>
          <cell r="AO186">
            <v>1.2507831134162628E-3</v>
          </cell>
          <cell r="AP186">
            <v>9799.5948885477446</v>
          </cell>
          <cell r="AQ186">
            <v>0.83014125000000005</v>
          </cell>
          <cell r="AR186">
            <v>1.5885752497233911E-3</v>
          </cell>
          <cell r="AS186">
            <v>9753.8127416313546</v>
          </cell>
          <cell r="AT186">
            <v>0.63074457720588206</v>
          </cell>
          <cell r="AU186">
            <v>1.2070057044466936E-3</v>
          </cell>
          <cell r="AV186">
            <v>9804.2932058595143</v>
          </cell>
        </row>
        <row r="187">
          <cell r="B187">
            <v>51</v>
          </cell>
          <cell r="C187">
            <v>2.0888341241456047E-3</v>
          </cell>
          <cell r="D187">
            <v>0.76323529411764668</v>
          </cell>
          <cell r="E187">
            <v>1.5942719271052476E-3</v>
          </cell>
          <cell r="F187">
            <v>9760.8131243230218</v>
          </cell>
          <cell r="G187">
            <v>0.96499999999999997</v>
          </cell>
          <cell r="H187">
            <v>2.0157249298005087E-3</v>
          </cell>
          <cell r="I187">
            <v>9702.9767537058888</v>
          </cell>
          <cell r="J187">
            <v>0.93</v>
          </cell>
          <cell r="K187">
            <v>1.9426157354554125E-3</v>
          </cell>
          <cell r="L187">
            <v>9714.9491150270005</v>
          </cell>
          <cell r="M187">
            <v>0.92500000000000004</v>
          </cell>
          <cell r="N187">
            <v>1.9321715648346846E-3</v>
          </cell>
          <cell r="O187">
            <v>9712.4774074327161</v>
          </cell>
          <cell r="P187">
            <v>0.73652205882352906</v>
          </cell>
          <cell r="Q187">
            <v>1.5384724096565638E-3</v>
          </cell>
          <cell r="R187">
            <v>9766.8491340418768</v>
          </cell>
          <cell r="S187">
            <v>0.70980882352941144</v>
          </cell>
          <cell r="T187">
            <v>1.4826728922078803E-3</v>
          </cell>
          <cell r="U187">
            <v>9775.482744193394</v>
          </cell>
          <cell r="V187">
            <v>0.70599264705882325</v>
          </cell>
          <cell r="W187">
            <v>1.4747015325723542E-3</v>
          </cell>
          <cell r="X187">
            <v>9773.7518053894</v>
          </cell>
          <cell r="Y187">
            <v>0.89744999999999997</v>
          </cell>
          <cell r="Z187">
            <v>1.874624184714473E-3</v>
          </cell>
          <cell r="AA187">
            <v>9722.560560081396</v>
          </cell>
          <cell r="AB187">
            <v>0.892625</v>
          </cell>
          <cell r="AC187">
            <v>1.8645455600654704E-3</v>
          </cell>
          <cell r="AD187">
            <v>9720.1735299818083</v>
          </cell>
          <cell r="AE187">
            <v>0.86025000000000007</v>
          </cell>
          <cell r="AF187">
            <v>1.7969195552962566E-3</v>
          </cell>
          <cell r="AG187">
            <v>9731.2663536731106</v>
          </cell>
          <cell r="AH187">
            <v>0.68496551470588207</v>
          </cell>
          <cell r="AI187">
            <v>1.4307793409806045E-3</v>
          </cell>
          <cell r="AJ187">
            <v>9781.0133559574351</v>
          </cell>
          <cell r="AK187">
            <v>0.68128290441176442</v>
          </cell>
          <cell r="AL187">
            <v>1.4230869789323218E-3</v>
          </cell>
          <cell r="AM187">
            <v>9779.3420736987246</v>
          </cell>
          <cell r="AN187">
            <v>0.65657316176470559</v>
          </cell>
          <cell r="AO187">
            <v>1.3714724252922893E-3</v>
          </cell>
          <cell r="AP187">
            <v>9787.3377207428275</v>
          </cell>
          <cell r="AQ187">
            <v>0.83014125000000005</v>
          </cell>
          <cell r="AR187">
            <v>1.7340273708608875E-3</v>
          </cell>
          <cell r="AS187">
            <v>9738.3180761195617</v>
          </cell>
          <cell r="AT187">
            <v>0.63359310110294098</v>
          </cell>
          <cell r="AU187">
            <v>1.3234708904070593E-3</v>
          </cell>
          <cell r="AV187">
            <v>9792.459368031974</v>
          </cell>
        </row>
        <row r="188">
          <cell r="B188">
            <v>52</v>
          </cell>
          <cell r="C188">
            <v>2.2905437938751079E-3</v>
          </cell>
          <cell r="D188">
            <v>0.76666666666666627</v>
          </cell>
          <cell r="E188">
            <v>1.7560835753042485E-3</v>
          </cell>
          <cell r="F188">
            <v>9745.251733973193</v>
          </cell>
          <cell r="G188">
            <v>0.96499999999999997</v>
          </cell>
          <cell r="H188">
            <v>2.210374761089479E-3</v>
          </cell>
          <cell r="I188">
            <v>9683.4182215701694</v>
          </cell>
          <cell r="J188">
            <v>0.93</v>
          </cell>
          <cell r="K188">
            <v>2.1302057283038504E-3</v>
          </cell>
          <cell r="L188">
            <v>9696.0767020069998</v>
          </cell>
          <cell r="M188">
            <v>0.92500000000000004</v>
          </cell>
          <cell r="N188">
            <v>2.1187530093344747E-3</v>
          </cell>
          <cell r="O188">
            <v>9693.711234761975</v>
          </cell>
          <cell r="P188">
            <v>0.7398333333333329</v>
          </cell>
          <cell r="Q188">
            <v>1.6946206501685997E-3</v>
          </cell>
          <cell r="R188">
            <v>9751.8231061198749</v>
          </cell>
          <cell r="S188">
            <v>0.71299999999999963</v>
          </cell>
          <cell r="T188">
            <v>1.6331577250329511E-3</v>
          </cell>
          <cell r="U188">
            <v>9760.9889009203325</v>
          </cell>
          <cell r="V188">
            <v>0.70916666666666639</v>
          </cell>
          <cell r="W188">
            <v>1.62437730715643E-3</v>
          </cell>
          <cell r="X188">
            <v>9759.33843862301</v>
          </cell>
          <cell r="Y188">
            <v>0.89744999999999997</v>
          </cell>
          <cell r="Z188">
            <v>2.0556485278132156E-3</v>
          </cell>
          <cell r="AA188">
            <v>9704.3344129181169</v>
          </cell>
          <cell r="AB188">
            <v>0.892625</v>
          </cell>
          <cell r="AC188">
            <v>2.0445966540077682E-3</v>
          </cell>
          <cell r="AD188">
            <v>9702.0498235834148</v>
          </cell>
          <cell r="AE188">
            <v>0.86025000000000007</v>
          </cell>
          <cell r="AF188">
            <v>1.9704402986810616E-3</v>
          </cell>
          <cell r="AG188">
            <v>9713.7800508643995</v>
          </cell>
          <cell r="AH188">
            <v>0.68804499999999968</v>
          </cell>
          <cell r="AI188">
            <v>1.575997204656798E-3</v>
          </cell>
          <cell r="AJ188">
            <v>9767.018884113877</v>
          </cell>
          <cell r="AK188">
            <v>0.68434583333333299</v>
          </cell>
          <cell r="AL188">
            <v>1.5675241014059549E-3</v>
          </cell>
          <cell r="AM188">
            <v>9765.4252193311186</v>
          </cell>
          <cell r="AN188">
            <v>0.65952499999999969</v>
          </cell>
          <cell r="AO188">
            <v>1.5106708956554799E-3</v>
          </cell>
          <cell r="AP188">
            <v>9773.9146569418044</v>
          </cell>
          <cell r="AQ188">
            <v>0.83014125000000005</v>
          </cell>
          <cell r="AR188">
            <v>1.9014748882272246E-3</v>
          </cell>
          <cell r="AS188">
            <v>9721.4315660294214</v>
          </cell>
          <cell r="AT188">
            <v>0.63644162499999979</v>
          </cell>
          <cell r="AU188">
            <v>1.4577974143075382E-3</v>
          </cell>
          <cell r="AV188">
            <v>9779.4993331128899</v>
          </cell>
        </row>
        <row r="189">
          <cell r="B189">
            <v>53</v>
          </cell>
          <cell r="C189">
            <v>2.5207954272682661E-3</v>
          </cell>
          <cell r="D189">
            <v>0.77009803921568587</v>
          </cell>
          <cell r="E189">
            <v>1.9412596158031588E-3</v>
          </cell>
          <cell r="F189">
            <v>9728.1382574659583</v>
          </cell>
          <cell r="G189">
            <v>0.96499999999999997</v>
          </cell>
          <cell r="H189">
            <v>2.4325675873138768E-3</v>
          </cell>
          <cell r="I189">
            <v>9662.0142383321381</v>
          </cell>
          <cell r="J189">
            <v>0.93</v>
          </cell>
          <cell r="K189">
            <v>2.3443397473594876E-3</v>
          </cell>
          <cell r="L189">
            <v>9675.4220638743118</v>
          </cell>
          <cell r="M189">
            <v>0.92500000000000004</v>
          </cell>
          <cell r="N189">
            <v>2.3317357702231463E-3</v>
          </cell>
          <cell r="O189">
            <v>9673.1726549117029</v>
          </cell>
          <cell r="P189">
            <v>0.74314460784313685</v>
          </cell>
          <cell r="Q189">
            <v>1.8733155292500483E-3</v>
          </cell>
          <cell r="R189">
            <v>9735.2974653074525</v>
          </cell>
          <cell r="S189">
            <v>0.71619117647058794</v>
          </cell>
          <cell r="T189">
            <v>1.805371442696938E-3</v>
          </cell>
          <cell r="U189">
            <v>9745.0476664928337</v>
          </cell>
          <cell r="V189">
            <v>0.71234068627450942</v>
          </cell>
          <cell r="W189">
            <v>1.7956651446179219E-3</v>
          </cell>
          <cell r="X189">
            <v>9743.48559073045</v>
          </cell>
          <cell r="Y189">
            <v>0.89744999999999997</v>
          </cell>
          <cell r="Z189">
            <v>2.2622878562019054E-3</v>
          </cell>
          <cell r="AA189">
            <v>9684.3857121687943</v>
          </cell>
          <cell r="AB189">
            <v>0.892625</v>
          </cell>
          <cell r="AC189">
            <v>2.2501250182653358E-3</v>
          </cell>
          <cell r="AD189">
            <v>9682.2130449770993</v>
          </cell>
          <cell r="AE189">
            <v>0.86025000000000007</v>
          </cell>
          <cell r="AF189">
            <v>2.1685142663075262E-3</v>
          </cell>
          <cell r="AG189">
            <v>9694.6396271996509</v>
          </cell>
          <cell r="AH189">
            <v>0.6911244852941173</v>
          </cell>
          <cell r="AI189">
            <v>1.7421834422025448E-3</v>
          </cell>
          <cell r="AJ189">
            <v>9751.6260896546828</v>
          </cell>
          <cell r="AK189">
            <v>0.68740876225490166</v>
          </cell>
          <cell r="AL189">
            <v>1.7328168645562947E-3</v>
          </cell>
          <cell r="AM189">
            <v>9750.1176799393397</v>
          </cell>
          <cell r="AN189">
            <v>0.66247683823529391</v>
          </cell>
          <cell r="AO189">
            <v>1.6699685844946677E-3</v>
          </cell>
          <cell r="AP189">
            <v>9759.1494885329412</v>
          </cell>
          <cell r="AQ189">
            <v>0.83014125000000005</v>
          </cell>
          <cell r="AR189">
            <v>2.0926162669867624E-3</v>
          </cell>
          <cell r="AS189">
            <v>9702.9465080289974</v>
          </cell>
          <cell r="AT189">
            <v>0.63929014889705849</v>
          </cell>
          <cell r="AU189">
            <v>1.6115196840373539E-3</v>
          </cell>
          <cell r="AV189">
            <v>9765.2428042718566</v>
          </cell>
        </row>
        <row r="190">
          <cell r="B190">
            <v>54</v>
          </cell>
          <cell r="C190">
            <v>2.7747137391124399E-3</v>
          </cell>
          <cell r="D190">
            <v>0.77352941176470547</v>
          </cell>
          <cell r="E190">
            <v>2.1463226864310921E-3</v>
          </cell>
          <cell r="F190">
            <v>9709.2534155297908</v>
          </cell>
          <cell r="G190">
            <v>0.96499999999999997</v>
          </cell>
          <cell r="H190">
            <v>2.6775987582435042E-3</v>
          </cell>
          <cell r="I190">
            <v>9638.5107356678054</v>
          </cell>
          <cell r="J190">
            <v>0.93</v>
          </cell>
          <cell r="K190">
            <v>2.5804837773745694E-3</v>
          </cell>
          <cell r="L190">
            <v>9652.7395873574915</v>
          </cell>
          <cell r="M190">
            <v>0.92500000000000004</v>
          </cell>
          <cell r="N190">
            <v>2.5666102086790072E-3</v>
          </cell>
          <cell r="O190">
            <v>9650.6173722207004</v>
          </cell>
          <cell r="P190">
            <v>0.7464558823529408</v>
          </cell>
          <cell r="Q190">
            <v>2.0712013924060039E-3</v>
          </cell>
          <cell r="R190">
            <v>9717.0601813838239</v>
          </cell>
          <cell r="S190">
            <v>0.71938235294117614</v>
          </cell>
          <cell r="T190">
            <v>1.9960800983809157E-3</v>
          </cell>
          <cell r="U190">
            <v>9727.4542357280261</v>
          </cell>
          <cell r="V190">
            <v>0.71551470588235255</v>
          </cell>
          <cell r="W190">
            <v>1.98534848494876E-3</v>
          </cell>
          <cell r="X190">
            <v>9725.9895532680875</v>
          </cell>
          <cell r="Y190">
            <v>0.89744999999999997</v>
          </cell>
          <cell r="Z190">
            <v>2.4901668451664592E-3</v>
          </cell>
          <cell r="AA190">
            <v>9662.4768439773798</v>
          </cell>
          <cell r="AB190">
            <v>0.892625</v>
          </cell>
          <cell r="AC190">
            <v>2.4767788513752418E-3</v>
          </cell>
          <cell r="AD190">
            <v>9660.4268551724217</v>
          </cell>
          <cell r="AE190">
            <v>0.86025000000000007</v>
          </cell>
          <cell r="AF190">
            <v>2.3869474940714768E-3</v>
          </cell>
          <cell r="AG190">
            <v>9673.6166628613591</v>
          </cell>
          <cell r="AH190">
            <v>0.69420397058823502</v>
          </cell>
          <cell r="AI190">
            <v>1.9262172949375839E-3</v>
          </cell>
          <cell r="AJ190">
            <v>9734.6369681467368</v>
          </cell>
          <cell r="AK190">
            <v>0.69047169117647023</v>
          </cell>
          <cell r="AL190">
            <v>1.9158612879755536E-3</v>
          </cell>
          <cell r="AM190">
            <v>9733.2225115921319</v>
          </cell>
          <cell r="AN190">
            <v>0.66542867647058801</v>
          </cell>
          <cell r="AO190">
            <v>1.8463740910023474E-3</v>
          </cell>
          <cell r="AP190">
            <v>9742.8520154757043</v>
          </cell>
          <cell r="AQ190">
            <v>0.83014125000000005</v>
          </cell>
          <cell r="AR190">
            <v>2.3034043317789747E-3</v>
          </cell>
          <cell r="AS190">
            <v>9682.6419643285935</v>
          </cell>
          <cell r="AT190">
            <v>0.6421386727941174</v>
          </cell>
          <cell r="AU190">
            <v>1.7817509978172651E-3</v>
          </cell>
          <cell r="AV190">
            <v>9749.5059232733674</v>
          </cell>
        </row>
        <row r="191">
          <cell r="B191">
            <v>55</v>
          </cell>
          <cell r="C191">
            <v>3.0638863937525107E-3</v>
          </cell>
          <cell r="D191">
            <v>0.77696078431372506</v>
          </cell>
          <cell r="E191">
            <v>2.3805195755381013E-3</v>
          </cell>
          <cell r="F191">
            <v>9688.4142246557312</v>
          </cell>
          <cell r="G191">
            <v>0.96499999999999997</v>
          </cell>
          <cell r="H191">
            <v>2.9566503699711725E-3</v>
          </cell>
          <cell r="I191">
            <v>9612.7026712906645</v>
          </cell>
          <cell r="J191">
            <v>0.93</v>
          </cell>
          <cell r="K191">
            <v>2.8494143461898352E-3</v>
          </cell>
          <cell r="L191">
            <v>9627.8308494450939</v>
          </cell>
          <cell r="M191">
            <v>0.92500000000000004</v>
          </cell>
          <cell r="N191">
            <v>2.8340949142210727E-3</v>
          </cell>
          <cell r="O191">
            <v>9625.847999153104</v>
          </cell>
          <cell r="P191">
            <v>0.74976715686274464</v>
          </cell>
          <cell r="Q191">
            <v>2.2972013903942677E-3</v>
          </cell>
          <cell r="R191">
            <v>9696.9341928060494</v>
          </cell>
          <cell r="S191">
            <v>0.72257352941176434</v>
          </cell>
          <cell r="T191">
            <v>2.2138832052504345E-3</v>
          </cell>
          <cell r="U191">
            <v>9708.037457920178</v>
          </cell>
          <cell r="V191">
            <v>0.71868872549019569</v>
          </cell>
          <cell r="W191">
            <v>2.2019806073727438E-3</v>
          </cell>
          <cell r="X191">
            <v>9706.6800746438785</v>
          </cell>
          <cell r="Y191">
            <v>0.89744999999999997</v>
          </cell>
          <cell r="Z191">
            <v>2.7496848440731908E-3</v>
          </cell>
          <cell r="AA191">
            <v>9638.4156644983195</v>
          </cell>
          <cell r="AB191">
            <v>0.892625</v>
          </cell>
          <cell r="AC191">
            <v>2.7349015922233347E-3</v>
          </cell>
          <cell r="AD191">
            <v>9636.5001142422734</v>
          </cell>
          <cell r="AE191">
            <v>0.86025000000000007</v>
          </cell>
          <cell r="AF191">
            <v>2.6357082702255976E-3</v>
          </cell>
          <cell r="AG191">
            <v>9650.5262478093355</v>
          </cell>
          <cell r="AH191">
            <v>0.69728345588235252</v>
          </cell>
          <cell r="AI191">
            <v>2.136397293066669E-3</v>
          </cell>
          <cell r="AJ191">
            <v>9715.8859420587542</v>
          </cell>
          <cell r="AK191">
            <v>0.69353462009803879</v>
          </cell>
          <cell r="AL191">
            <v>2.1249112861146976E-3</v>
          </cell>
          <cell r="AM191">
            <v>9714.5750073749205</v>
          </cell>
          <cell r="AN191">
            <v>0.668380514705882</v>
          </cell>
          <cell r="AO191">
            <v>2.0478419648566519E-3</v>
          </cell>
          <cell r="AP191">
            <v>9724.8630659418595</v>
          </cell>
          <cell r="AQ191">
            <v>0.83014125000000005</v>
          </cell>
          <cell r="AR191">
            <v>2.5434584807677014E-3</v>
          </cell>
          <cell r="AS191">
            <v>9660.3389248848944</v>
          </cell>
          <cell r="AT191">
            <v>0.6449871966911761</v>
          </cell>
          <cell r="AU191">
            <v>1.9761674960866687E-3</v>
          </cell>
          <cell r="AV191">
            <v>9732.13473136635</v>
          </cell>
        </row>
        <row r="192">
          <cell r="B192">
            <v>56</v>
          </cell>
          <cell r="C192">
            <v>3.3909966481657622E-3</v>
          </cell>
          <cell r="D192">
            <v>0.78039215686274466</v>
          </cell>
          <cell r="E192">
            <v>2.6463071881764168E-3</v>
          </cell>
          <cell r="F192">
            <v>9665.3507649380172</v>
          </cell>
          <cell r="G192">
            <v>0.96499999999999997</v>
          </cell>
          <cell r="H192">
            <v>3.2723117654799606E-3</v>
          </cell>
          <cell r="I192">
            <v>9584.2812703811705</v>
          </cell>
          <cell r="J192">
            <v>0.93</v>
          </cell>
          <cell r="K192">
            <v>3.153626882794159E-3</v>
          </cell>
          <cell r="L192">
            <v>9600.3971700999955</v>
          </cell>
          <cell r="M192">
            <v>0.92500000000000004</v>
          </cell>
          <cell r="N192">
            <v>3.1366718995533304E-3</v>
          </cell>
          <cell r="O192">
            <v>9598.5674322936393</v>
          </cell>
          <cell r="P192">
            <v>0.7530784313725486</v>
          </cell>
          <cell r="Q192">
            <v>2.5536864365902421E-3</v>
          </cell>
          <cell r="R192">
            <v>9674.658382095773</v>
          </cell>
          <cell r="S192">
            <v>0.72576470588235253</v>
          </cell>
          <cell r="T192">
            <v>2.4610656850040679E-3</v>
          </cell>
          <cell r="U192">
            <v>9686.5449968361463</v>
          </cell>
          <cell r="V192">
            <v>0.72186274509803883</v>
          </cell>
          <cell r="W192">
            <v>2.4478341490631857E-3</v>
          </cell>
          <cell r="X192">
            <v>9685.3061533575419</v>
          </cell>
          <cell r="Y192">
            <v>0.89744999999999997</v>
          </cell>
          <cell r="Z192">
            <v>3.043249941896363E-3</v>
          </cell>
          <cell r="AA192">
            <v>9611.9130590247696</v>
          </cell>
          <cell r="AB192">
            <v>0.892625</v>
          </cell>
          <cell r="AC192">
            <v>3.0268883830689634E-3</v>
          </cell>
          <cell r="AD192">
            <v>9610.145234736372</v>
          </cell>
          <cell r="AE192">
            <v>0.86025000000000007</v>
          </cell>
          <cell r="AF192">
            <v>2.9171048665845973E-3</v>
          </cell>
          <cell r="AG192">
            <v>9625.0902759659548</v>
          </cell>
          <cell r="AH192">
            <v>0.70036294117647024</v>
          </cell>
          <cell r="AI192">
            <v>2.3749283860289255E-3</v>
          </cell>
          <cell r="AJ192">
            <v>9695.1289496323952</v>
          </cell>
          <cell r="AK192">
            <v>0.69659754901960746</v>
          </cell>
          <cell r="AL192">
            <v>2.362159953845974E-3</v>
          </cell>
          <cell r="AM192">
            <v>9693.9323973019418</v>
          </cell>
          <cell r="AN192">
            <v>0.6713323529411761</v>
          </cell>
          <cell r="AO192">
            <v>2.2764857586287626E-3</v>
          </cell>
          <cell r="AP192">
            <v>9704.9480832529389</v>
          </cell>
          <cell r="AQ192">
            <v>0.83014125000000005</v>
          </cell>
          <cell r="AR192">
            <v>2.8150061962541363E-3</v>
          </cell>
          <cell r="AS192">
            <v>9635.7682539193065</v>
          </cell>
          <cell r="AT192">
            <v>0.64783572058823502</v>
          </cell>
          <cell r="AU192">
            <v>2.1968087570767561E-3</v>
          </cell>
          <cell r="AV192">
            <v>9712.9024030426881</v>
          </cell>
        </row>
        <row r="193">
          <cell r="B193">
            <v>57</v>
          </cell>
          <cell r="C193">
            <v>3.7326364045558763E-3</v>
          </cell>
          <cell r="D193">
            <v>0.78382352941176425</v>
          </cell>
          <cell r="E193">
            <v>2.9257282406298249E-3</v>
          </cell>
          <cell r="F193">
            <v>9639.7732777325164</v>
          </cell>
          <cell r="G193">
            <v>0.96499999999999997</v>
          </cell>
          <cell r="H193">
            <v>3.6019941303964205E-3</v>
          </cell>
          <cell r="I193">
            <v>9552.9185140164336</v>
          </cell>
          <cell r="J193">
            <v>0.93</v>
          </cell>
          <cell r="K193">
            <v>3.4713518562369651E-3</v>
          </cell>
          <cell r="L193">
            <v>9570.1210994988669</v>
          </cell>
          <cell r="M193">
            <v>0.92500000000000004</v>
          </cell>
          <cell r="N193">
            <v>3.452688674214186E-3</v>
          </cell>
          <cell r="O193">
            <v>9568.459875552795</v>
          </cell>
          <cell r="P193">
            <v>0.75638970588235244</v>
          </cell>
          <cell r="Q193">
            <v>2.8233277522077809E-3</v>
          </cell>
          <cell r="R193">
            <v>9649.9523382067709</v>
          </cell>
          <cell r="S193">
            <v>0.72895588235294084</v>
          </cell>
          <cell r="T193">
            <v>2.7209272637857373E-3</v>
          </cell>
          <cell r="U193">
            <v>9662.7057733381862</v>
          </cell>
          <cell r="V193">
            <v>0.72503676470588196</v>
          </cell>
          <cell r="W193">
            <v>2.7062986225825881E-3</v>
          </cell>
          <cell r="X193">
            <v>9661.5981302112214</v>
          </cell>
          <cell r="Y193">
            <v>0.89744999999999997</v>
          </cell>
          <cell r="Z193">
            <v>3.3498545412686711E-3</v>
          </cell>
          <cell r="AA193">
            <v>9582.6616051663805</v>
          </cell>
          <cell r="AB193">
            <v>0.892625</v>
          </cell>
          <cell r="AC193">
            <v>3.3318445706166889E-3</v>
          </cell>
          <cell r="AD193">
            <v>9581.0563977657421</v>
          </cell>
          <cell r="AE193">
            <v>0.86025000000000007</v>
          </cell>
          <cell r="AF193">
            <v>3.2110004670191927E-3</v>
          </cell>
          <cell r="AG193">
            <v>9597.0128782806187</v>
          </cell>
          <cell r="AH193">
            <v>0.70344242647058786</v>
          </cell>
          <cell r="AI193">
            <v>2.6256948095532365E-3</v>
          </cell>
          <cell r="AJ193">
            <v>9672.1037126837018</v>
          </cell>
          <cell r="AK193">
            <v>0.69966047794117603</v>
          </cell>
          <cell r="AL193">
            <v>2.6115781707921975E-3</v>
          </cell>
          <cell r="AM193">
            <v>9671.0337783977448</v>
          </cell>
          <cell r="AN193">
            <v>0.67428419117647032</v>
          </cell>
          <cell r="AO193">
            <v>2.5168577190018073E-3</v>
          </cell>
          <cell r="AP193">
            <v>9682.8549071531834</v>
          </cell>
          <cell r="AQ193">
            <v>0.83014125000000005</v>
          </cell>
          <cell r="AR193">
            <v>3.0986154506735209E-3</v>
          </cell>
          <cell r="AS193">
            <v>9608.6435065788537</v>
          </cell>
          <cell r="AT193">
            <v>0.65068424448529383</v>
          </cell>
          <cell r="AU193">
            <v>2.4287676988367438E-3</v>
          </cell>
          <cell r="AV193">
            <v>9691.5650139870522</v>
          </cell>
        </row>
        <row r="194">
          <cell r="B194">
            <v>58</v>
          </cell>
          <cell r="C194">
            <v>4.0981308590347888E-3</v>
          </cell>
          <cell r="D194">
            <v>0.78725490196078385</v>
          </cell>
          <cell r="E194">
            <v>3.2262736076518954E-3</v>
          </cell>
          <cell r="F194">
            <v>9611.569920820586</v>
          </cell>
          <cell r="G194">
            <v>0.96499999999999997</v>
          </cell>
          <cell r="H194">
            <v>3.9546962789685711E-3</v>
          </cell>
          <cell r="I194">
            <v>9518.5089576007904</v>
          </cell>
          <cell r="J194">
            <v>0.93</v>
          </cell>
          <cell r="K194">
            <v>3.8112616989023538E-3</v>
          </cell>
          <cell r="L194">
            <v>9536.8998418557094</v>
          </cell>
          <cell r="M194">
            <v>0.92500000000000004</v>
          </cell>
          <cell r="N194">
            <v>3.79077104460718E-3</v>
          </cell>
          <cell r="O194">
            <v>9535.4229625108001</v>
          </cell>
          <cell r="P194">
            <v>0.75970098039215639</v>
          </cell>
          <cell r="Q194">
            <v>3.113354031384079E-3</v>
          </cell>
          <cell r="R194">
            <v>9622.7073599628293</v>
          </cell>
          <cell r="S194">
            <v>0.73214705882352904</v>
          </cell>
          <cell r="T194">
            <v>3.000434455116263E-3</v>
          </cell>
          <cell r="U194">
            <v>9636.4142537575717</v>
          </cell>
          <cell r="V194">
            <v>0.7282107843137251</v>
          </cell>
          <cell r="W194">
            <v>2.9843030870780034E-3</v>
          </cell>
          <cell r="X194">
            <v>9635.4509604994855</v>
          </cell>
          <cell r="Y194">
            <v>0.89744999999999997</v>
          </cell>
          <cell r="Z194">
            <v>3.6778675394407712E-3</v>
          </cell>
          <cell r="AA194">
            <v>9550.5610826708726</v>
          </cell>
          <cell r="AB194">
            <v>0.892625</v>
          </cell>
          <cell r="AC194">
            <v>3.6580940580459285E-3</v>
          </cell>
          <cell r="AD194">
            <v>9549.1338070260754</v>
          </cell>
          <cell r="AE194">
            <v>0.86025000000000007</v>
          </cell>
          <cell r="AF194">
            <v>3.5254170714846774E-3</v>
          </cell>
          <cell r="AG194">
            <v>9566.1968654464708</v>
          </cell>
          <cell r="AH194">
            <v>0.70652191176470547</v>
          </cell>
          <cell r="AI194">
            <v>2.8954192491871937E-3</v>
          </cell>
          <cell r="AJ194">
            <v>9646.7077201678476</v>
          </cell>
          <cell r="AK194">
            <v>0.7027234068627447</v>
          </cell>
          <cell r="AL194">
            <v>2.8798524790302734E-3</v>
          </cell>
          <cell r="AM194">
            <v>9645.7771176930873</v>
          </cell>
          <cell r="AN194">
            <v>0.67723602941176442</v>
          </cell>
          <cell r="AO194">
            <v>2.7754018709825437E-3</v>
          </cell>
          <cell r="AP194">
            <v>9658.4845390381397</v>
          </cell>
          <cell r="AQ194">
            <v>0.83014125000000005</v>
          </cell>
          <cell r="AR194">
            <v>3.4020274739827135E-3</v>
          </cell>
          <cell r="AS194">
            <v>9578.8700153493555</v>
          </cell>
          <cell r="AT194">
            <v>0.65353276838235264</v>
          </cell>
          <cell r="AU194">
            <v>2.6782628054981546E-3</v>
          </cell>
          <cell r="AV194">
            <v>9668.0264539299042</v>
          </cell>
        </row>
        <row r="195">
          <cell r="B195">
            <v>59</v>
          </cell>
          <cell r="C195">
            <v>4.5002422829167263E-3</v>
          </cell>
          <cell r="D195">
            <v>0.79068627450980344</v>
          </cell>
          <cell r="E195">
            <v>3.5582798050709193E-3</v>
          </cell>
          <cell r="F195">
            <v>9580.5603664569408</v>
          </cell>
          <cell r="G195">
            <v>0.96499999999999997</v>
          </cell>
          <cell r="H195">
            <v>4.3427338030146406E-3</v>
          </cell>
          <cell r="I195">
            <v>9480.8661456448372</v>
          </cell>
          <cell r="J195">
            <v>0.93</v>
          </cell>
          <cell r="K195">
            <v>4.1852253231125557E-3</v>
          </cell>
          <cell r="L195">
            <v>9500.5522207621761</v>
          </cell>
          <cell r="M195">
            <v>0.92500000000000004</v>
          </cell>
          <cell r="N195">
            <v>4.1627241116979716E-3</v>
          </cell>
          <cell r="O195">
            <v>9499.2763572464319</v>
          </cell>
          <cell r="P195">
            <v>0.76301225490196034</v>
          </cell>
          <cell r="Q195">
            <v>3.433740011893437E-3</v>
          </cell>
          <cell r="R195">
            <v>9592.7484652108596</v>
          </cell>
          <cell r="S195">
            <v>0.73533823529411724</v>
          </cell>
          <cell r="T195">
            <v>3.3092002187159551E-3</v>
          </cell>
          <cell r="U195">
            <v>9607.5008244068249</v>
          </cell>
          <cell r="V195">
            <v>0.73138480392156824</v>
          </cell>
          <cell r="W195">
            <v>3.2914088196906006E-3</v>
          </cell>
          <cell r="X195">
            <v>9606.6958544526788</v>
          </cell>
          <cell r="Y195">
            <v>0.89744999999999997</v>
          </cell>
          <cell r="Z195">
            <v>4.0387424368036155E-3</v>
          </cell>
          <cell r="AA195">
            <v>9515.4353840814711</v>
          </cell>
          <cell r="AB195">
            <v>0.892625</v>
          </cell>
          <cell r="AC195">
            <v>4.0170287677885426E-3</v>
          </cell>
          <cell r="AD195">
            <v>9514.2021773871074</v>
          </cell>
          <cell r="AE195">
            <v>0.86025000000000007</v>
          </cell>
          <cell r="AF195">
            <v>3.8713334238791139E-3</v>
          </cell>
          <cell r="AG195">
            <v>9532.4720317078427</v>
          </cell>
          <cell r="AH195">
            <v>0.70960139705882319</v>
          </cell>
          <cell r="AI195">
            <v>3.1933782110608968E-3</v>
          </cell>
          <cell r="AJ195">
            <v>9618.7764569435913</v>
          </cell>
          <cell r="AK195">
            <v>0.70578633578431338</v>
          </cell>
          <cell r="AL195">
            <v>3.1762095110014297E-3</v>
          </cell>
          <cell r="AM195">
            <v>9617.9987025485261</v>
          </cell>
          <cell r="AN195">
            <v>0.68018786764705852</v>
          </cell>
          <cell r="AO195">
            <v>3.0610102023122588E-3</v>
          </cell>
          <cell r="AP195">
            <v>9631.6783629776364</v>
          </cell>
          <cell r="AQ195">
            <v>0.83014125000000005</v>
          </cell>
          <cell r="AR195">
            <v>3.7358367540433449E-3</v>
          </cell>
          <cell r="AS195">
            <v>9546.2824363874279</v>
          </cell>
          <cell r="AT195">
            <v>0.65638129227941144</v>
          </cell>
          <cell r="AU195">
            <v>2.9538748452313294E-3</v>
          </cell>
          <cell r="AV195">
            <v>9642.1329382757722</v>
          </cell>
        </row>
        <row r="196">
          <cell r="B196">
            <v>60</v>
          </cell>
          <cell r="C196">
            <v>4.9819531269819535E-3</v>
          </cell>
          <cell r="D196">
            <v>0.79411764705882304</v>
          </cell>
          <cell r="E196">
            <v>3.9562568949562549E-3</v>
          </cell>
          <cell r="F196">
            <v>9546.4700519837133</v>
          </cell>
          <cell r="G196">
            <v>0.96499999999999997</v>
          </cell>
          <cell r="H196">
            <v>4.8075847675375849E-3</v>
          </cell>
          <cell r="I196">
            <v>9439.6932677522873</v>
          </cell>
          <cell r="J196">
            <v>0.94</v>
          </cell>
          <cell r="K196">
            <v>4.6830359393630356E-3</v>
          </cell>
          <cell r="L196">
            <v>9460.7902690242881</v>
          </cell>
          <cell r="M196">
            <v>0.92500000000000004</v>
          </cell>
          <cell r="N196">
            <v>4.6083066424583074E-3</v>
          </cell>
          <cell r="O196">
            <v>9459.7334905104399</v>
          </cell>
          <cell r="P196">
            <v>0.76632352941176418</v>
          </cell>
          <cell r="Q196">
            <v>3.8177879036327858E-3</v>
          </cell>
          <cell r="R196">
            <v>9559.8094609818363</v>
          </cell>
          <cell r="S196">
            <v>0.74647058823529366</v>
          </cell>
          <cell r="T196">
            <v>3.7188814812588794E-3</v>
          </cell>
          <cell r="U196">
            <v>9575.707680577385</v>
          </cell>
          <cell r="V196">
            <v>0.73455882352941138</v>
          </cell>
          <cell r="W196">
            <v>3.6595376278345361E-3</v>
          </cell>
          <cell r="X196">
            <v>9575.0762909892474</v>
          </cell>
          <cell r="Y196">
            <v>0.90709999999999991</v>
          </cell>
          <cell r="Z196">
            <v>4.5191296814853293E-3</v>
          </cell>
          <cell r="AA196">
            <v>9477.0049913911189</v>
          </cell>
          <cell r="AB196">
            <v>0.892625</v>
          </cell>
          <cell r="AC196">
            <v>4.4470159099722663E-3</v>
          </cell>
          <cell r="AD196">
            <v>9475.9833535379876</v>
          </cell>
          <cell r="AE196">
            <v>0.86949999999999994</v>
          </cell>
          <cell r="AF196">
            <v>4.3318082439108086E-3</v>
          </cell>
          <cell r="AG196">
            <v>9495.568654119299</v>
          </cell>
          <cell r="AH196">
            <v>0.7203441176470583</v>
          </cell>
          <cell r="AI196">
            <v>3.5887206294148181E-3</v>
          </cell>
          <cell r="AJ196">
            <v>9588.0600657889227</v>
          </cell>
          <cell r="AK196">
            <v>0.70884926470588194</v>
          </cell>
          <cell r="AL196">
            <v>3.5314538108603272E-3</v>
          </cell>
          <cell r="AM196">
            <v>9587.4499235926924</v>
          </cell>
          <cell r="AN196">
            <v>0.6904852941176467</v>
          </cell>
          <cell r="AO196">
            <v>3.4399653701644639E-3</v>
          </cell>
          <cell r="AP196">
            <v>9602.1956972431708</v>
          </cell>
          <cell r="AQ196">
            <v>0.83906749999999997</v>
          </cell>
          <cell r="AR196">
            <v>4.1801949553739301E-3</v>
          </cell>
          <cell r="AS196">
            <v>9510.6190835970938</v>
          </cell>
          <cell r="AT196">
            <v>0.66631830882352894</v>
          </cell>
          <cell r="AU196">
            <v>3.3195665822087069E-3</v>
          </cell>
          <cell r="AV196">
            <v>9613.6512843350229</v>
          </cell>
        </row>
        <row r="197">
          <cell r="B197">
            <v>61</v>
          </cell>
          <cell r="C197">
            <v>5.495531940842467E-3</v>
          </cell>
          <cell r="D197">
            <v>0.79754901960784264</v>
          </cell>
          <cell r="E197">
            <v>4.3829561116424942E-3</v>
          </cell>
          <cell r="F197">
            <v>9508.7017640180584</v>
          </cell>
          <cell r="G197">
            <v>0.96499999999999997</v>
          </cell>
          <cell r="H197">
            <v>5.3031883229129806E-3</v>
          </cell>
          <cell r="I197">
            <v>9394.3111421880149</v>
          </cell>
          <cell r="J197">
            <v>0.94</v>
          </cell>
          <cell r="K197">
            <v>5.1658000243919189E-3</v>
          </cell>
          <cell r="L197">
            <v>9416.4850481796711</v>
          </cell>
          <cell r="M197">
            <v>0.92500000000000004</v>
          </cell>
          <cell r="N197">
            <v>5.0833670452792822E-3</v>
          </cell>
          <cell r="O197">
            <v>9416.1401378302362</v>
          </cell>
          <cell r="P197">
            <v>0.76963480392156813</v>
          </cell>
          <cell r="Q197">
            <v>4.2295526477350073E-3</v>
          </cell>
          <cell r="R197">
            <v>9523.3121360606656</v>
          </cell>
          <cell r="S197">
            <v>0.74969607843137198</v>
          </cell>
          <cell r="T197">
            <v>4.119978744943944E-3</v>
          </cell>
          <cell r="U197">
            <v>9540.0967586141378</v>
          </cell>
          <cell r="V197">
            <v>0.73773284313725451</v>
          </cell>
          <cell r="W197">
            <v>4.0542344032693071E-3</v>
          </cell>
          <cell r="X197">
            <v>9540.0359390129852</v>
          </cell>
          <cell r="Y197">
            <v>0.90709999999999991</v>
          </cell>
          <cell r="Z197">
            <v>4.9849970235382015E-3</v>
          </cell>
          <cell r="AA197">
            <v>9434.1771768429389</v>
          </cell>
          <cell r="AB197">
            <v>0.892625</v>
          </cell>
          <cell r="AC197">
            <v>4.9054491986945071E-3</v>
          </cell>
          <cell r="AD197">
            <v>9433.8435048021711</v>
          </cell>
          <cell r="AE197">
            <v>0.86949999999999994</v>
          </cell>
          <cell r="AF197">
            <v>4.7783650225625245E-3</v>
          </cell>
          <cell r="AG197">
            <v>9454.4356715427639</v>
          </cell>
          <cell r="AH197">
            <v>0.72345671568627401</v>
          </cell>
          <cell r="AI197">
            <v>3.975779488870906E-3</v>
          </cell>
          <cell r="AJ197">
            <v>9553.6511968347568</v>
          </cell>
          <cell r="AK197">
            <v>0.71191219362745051</v>
          </cell>
          <cell r="AL197">
            <v>3.9123361991548816E-3</v>
          </cell>
          <cell r="AM197">
            <v>9553.5922870235881</v>
          </cell>
          <cell r="AN197">
            <v>0.69346887254901912</v>
          </cell>
          <cell r="AO197">
            <v>3.8109803390731483E-3</v>
          </cell>
          <cell r="AP197">
            <v>9569.1644765671117</v>
          </cell>
          <cell r="AQ197">
            <v>0.83906749999999997</v>
          </cell>
          <cell r="AR197">
            <v>4.6111222467728362E-3</v>
          </cell>
          <cell r="AS197">
            <v>9470.862841681359</v>
          </cell>
          <cell r="AT197">
            <v>0.66919746200980346</v>
          </cell>
          <cell r="AU197">
            <v>3.6775960272055885E-3</v>
          </cell>
          <cell r="AV197">
            <v>9581.7381287985372</v>
          </cell>
        </row>
        <row r="198">
          <cell r="B198">
            <v>62</v>
          </cell>
          <cell r="C198">
            <v>6.0064458400017114E-3</v>
          </cell>
          <cell r="D198">
            <v>0.80098039215686223</v>
          </cell>
          <cell r="E198">
            <v>4.8110453443935249E-3</v>
          </cell>
          <cell r="F198">
            <v>9467.0255415076699</v>
          </cell>
          <cell r="G198">
            <v>0.96499999999999997</v>
          </cell>
          <cell r="H198">
            <v>5.7962202356016514E-3</v>
          </cell>
          <cell r="I198">
            <v>9344.4913410369518</v>
          </cell>
          <cell r="J198">
            <v>0.94</v>
          </cell>
          <cell r="K198">
            <v>5.6460590896016084E-3</v>
          </cell>
          <cell r="L198">
            <v>9367.8413694880983</v>
          </cell>
          <cell r="M198">
            <v>0.92500000000000004</v>
          </cell>
          <cell r="N198">
            <v>5.5559624020015833E-3</v>
          </cell>
          <cell r="O198">
            <v>9368.2744413598593</v>
          </cell>
          <cell r="P198">
            <v>0.77294607843137197</v>
          </cell>
          <cell r="Q198">
            <v>4.6426587573397508E-3</v>
          </cell>
          <cell r="R198">
            <v>9483.0327860003836</v>
          </cell>
          <cell r="S198">
            <v>0.75292156862745041</v>
          </cell>
          <cell r="T198">
            <v>4.5223826237299125E-3</v>
          </cell>
          <cell r="U198">
            <v>9500.7917627439383</v>
          </cell>
          <cell r="V198">
            <v>0.74090686274509765</v>
          </cell>
          <cell r="W198">
            <v>4.4502169435640107E-3</v>
          </cell>
          <cell r="X198">
            <v>9501.3583971006119</v>
          </cell>
          <cell r="Y198">
            <v>0.90709999999999991</v>
          </cell>
          <cell r="Z198">
            <v>5.4484470214655519E-3</v>
          </cell>
          <cell r="AA198">
            <v>9387.147831696846</v>
          </cell>
          <cell r="AB198">
            <v>0.892625</v>
          </cell>
          <cell r="AC198">
            <v>5.3615037179315277E-3</v>
          </cell>
          <cell r="AD198">
            <v>9387.5662647409299</v>
          </cell>
          <cell r="AE198">
            <v>0.86949999999999994</v>
          </cell>
          <cell r="AF198">
            <v>5.2226046578814876E-3</v>
          </cell>
          <cell r="AG198">
            <v>9409.2589268217962</v>
          </cell>
          <cell r="AH198">
            <v>0.72656931372548961</v>
          </cell>
          <cell r="AI198">
            <v>4.3640992318993658E-3</v>
          </cell>
          <cell r="AJ198">
            <v>9515.6679863625541</v>
          </cell>
          <cell r="AK198">
            <v>0.71497512254901907</v>
          </cell>
          <cell r="AL198">
            <v>4.2944593505392691E-3</v>
          </cell>
          <cell r="AM198">
            <v>9516.2154220870998</v>
          </cell>
          <cell r="AN198">
            <v>0.69645245098039166</v>
          </cell>
          <cell r="AO198">
            <v>4.1832039269501693E-3</v>
          </cell>
          <cell r="AP198">
            <v>9532.6965788855578</v>
          </cell>
          <cell r="AQ198">
            <v>0.83906749999999997</v>
          </cell>
          <cell r="AR198">
            <v>5.0398134948556354E-3</v>
          </cell>
          <cell r="AS198">
            <v>9427.1915353359473</v>
          </cell>
          <cell r="AT198">
            <v>0.67207661519607786</v>
          </cell>
          <cell r="AU198">
            <v>4.0367917895069126E-3</v>
          </cell>
          <cell r="AV198">
            <v>9546.5003667223427</v>
          </cell>
        </row>
        <row r="199">
          <cell r="B199">
            <v>63</v>
          </cell>
          <cell r="C199">
            <v>6.5690485783017564E-3</v>
          </cell>
          <cell r="D199">
            <v>0.80441176470588183</v>
          </cell>
          <cell r="E199">
            <v>5.28421995931038E-3</v>
          </cell>
          <cell r="F199">
            <v>9421.4792523509459</v>
          </cell>
          <cell r="G199">
            <v>0.96499999999999997</v>
          </cell>
          <cell r="H199">
            <v>6.3391318780611945E-3</v>
          </cell>
          <cell r="I199">
            <v>9290.3286112346286</v>
          </cell>
          <cell r="J199">
            <v>0.94</v>
          </cell>
          <cell r="K199">
            <v>6.1749056636036508E-3</v>
          </cell>
          <cell r="L199">
            <v>9314.9499835739534</v>
          </cell>
          <cell r="M199">
            <v>0.92500000000000004</v>
          </cell>
          <cell r="N199">
            <v>6.0763699349291253E-3</v>
          </cell>
          <cell r="O199">
            <v>9316.2246607920315</v>
          </cell>
          <cell r="P199">
            <v>0.77625735294117593</v>
          </cell>
          <cell r="Q199">
            <v>5.0992722607345166E-3</v>
          </cell>
          <cell r="R199">
            <v>9439.0063007903191</v>
          </cell>
          <cell r="S199">
            <v>0.75614705882352884</v>
          </cell>
          <cell r="T199">
            <v>4.9671667617517566E-3</v>
          </cell>
          <cell r="U199">
            <v>9457.8255471644279</v>
          </cell>
          <cell r="V199">
            <v>0.74408088235294068</v>
          </cell>
          <cell r="W199">
            <v>4.8879034623621016E-3</v>
          </cell>
          <cell r="X199">
            <v>9459.0752909749608</v>
          </cell>
          <cell r="Y199">
            <v>0.90709999999999991</v>
          </cell>
          <cell r="Z199">
            <v>5.9587839653775223E-3</v>
          </cell>
          <cell r="AA199">
            <v>9336.0024540531813</v>
          </cell>
          <cell r="AB199">
            <v>0.892625</v>
          </cell>
          <cell r="AC199">
            <v>5.8636969872066054E-3</v>
          </cell>
          <cell r="AD199">
            <v>9337.2347933101919</v>
          </cell>
          <cell r="AE199">
            <v>0.86949999999999994</v>
          </cell>
          <cell r="AF199">
            <v>5.7117877388333767E-3</v>
          </cell>
          <cell r="AG199">
            <v>9360.1180873233643</v>
          </cell>
          <cell r="AH199">
            <v>0.72968191176470532</v>
          </cell>
          <cell r="AI199">
            <v>4.7933159250904455E-3</v>
          </cell>
          <cell r="AJ199">
            <v>9474.1406670122597</v>
          </cell>
          <cell r="AK199">
            <v>0.71803805147058775</v>
          </cell>
          <cell r="AL199">
            <v>4.7168268411794277E-3</v>
          </cell>
          <cell r="AM199">
            <v>9475.3484217859714</v>
          </cell>
          <cell r="AN199">
            <v>0.69943602941176419</v>
          </cell>
          <cell r="AO199">
            <v>4.5946292546203754E-3</v>
          </cell>
          <cell r="AP199">
            <v>9492.8193651223391</v>
          </cell>
          <cell r="AQ199">
            <v>0.83906749999999997</v>
          </cell>
          <cell r="AR199">
            <v>5.5118751679742086E-3</v>
          </cell>
          <cell r="AS199">
            <v>9379.6802482175735</v>
          </cell>
          <cell r="AT199">
            <v>0.67495576838235249</v>
          </cell>
          <cell r="AU199">
            <v>4.4338172307086619E-3</v>
          </cell>
          <cell r="AV199">
            <v>9507.9631324234342</v>
          </cell>
        </row>
        <row r="200">
          <cell r="B200">
            <v>64</v>
          </cell>
          <cell r="C200">
            <v>7.1676141703173003E-3</v>
          </cell>
          <cell r="D200">
            <v>0.80784313725490142</v>
          </cell>
          <cell r="E200">
            <v>5.7903079179818153E-3</v>
          </cell>
          <cell r="F200">
            <v>9371.6940836394442</v>
          </cell>
          <cell r="G200">
            <v>0.96499999999999997</v>
          </cell>
          <cell r="H200">
            <v>6.9167476743561941E-3</v>
          </cell>
          <cell r="I200">
            <v>9231.4359929774873</v>
          </cell>
          <cell r="J200">
            <v>0.94</v>
          </cell>
          <cell r="K200">
            <v>6.7375573200982621E-3</v>
          </cell>
          <cell r="L200">
            <v>9257.4310461641981</v>
          </cell>
          <cell r="M200">
            <v>0.92500000000000004</v>
          </cell>
          <cell r="N200">
            <v>6.6300431075435031E-3</v>
          </cell>
          <cell r="O200">
            <v>9259.6158333561489</v>
          </cell>
          <cell r="P200">
            <v>0.77956862745097988</v>
          </cell>
          <cell r="Q200">
            <v>5.5876471408524515E-3</v>
          </cell>
          <cell r="R200">
            <v>9390.8742377918006</v>
          </cell>
          <cell r="S200">
            <v>0.75937254901960727</v>
          </cell>
          <cell r="T200">
            <v>5.4428894429029056E-3</v>
          </cell>
          <cell r="U200">
            <v>9410.8469504681052</v>
          </cell>
          <cell r="V200">
            <v>0.74725490196078381</v>
          </cell>
          <cell r="W200">
            <v>5.3560348241331792E-3</v>
          </cell>
          <cell r="X200">
            <v>9412.8402441094604</v>
          </cell>
          <cell r="Y200">
            <v>0.90709999999999991</v>
          </cell>
          <cell r="Z200">
            <v>6.5017428138948227E-3</v>
          </cell>
          <cell r="AA200">
            <v>9280.3712323292439</v>
          </cell>
          <cell r="AB200">
            <v>0.892625</v>
          </cell>
          <cell r="AC200">
            <v>6.3979915987794804E-3</v>
          </cell>
          <cell r="AD200">
            <v>9282.4840777838181</v>
          </cell>
          <cell r="AE200">
            <v>0.86949999999999994</v>
          </cell>
          <cell r="AF200">
            <v>6.2322405210908918E-3</v>
          </cell>
          <cell r="AG200">
            <v>9306.6550795981584</v>
          </cell>
          <cell r="AH200">
            <v>0.73279450980392102</v>
          </cell>
          <cell r="AI200">
            <v>5.2523883124013038E-3</v>
          </cell>
          <cell r="AJ200">
            <v>9428.7281176765227</v>
          </cell>
          <cell r="AK200">
            <v>0.72110098039215642</v>
          </cell>
          <cell r="AL200">
            <v>5.1685736052885182E-3</v>
          </cell>
          <cell r="AM200">
            <v>9430.6548440205643</v>
          </cell>
          <cell r="AN200">
            <v>0.70241960784313673</v>
          </cell>
          <cell r="AO200">
            <v>5.0346727346851881E-3</v>
          </cell>
          <cell r="AP200">
            <v>9449.2033795585212</v>
          </cell>
          <cell r="AQ200">
            <v>0.83906749999999997</v>
          </cell>
          <cell r="AR200">
            <v>6.014112102852711E-3</v>
          </cell>
          <cell r="AS200">
            <v>9327.9806215738845</v>
          </cell>
          <cell r="AT200">
            <v>0.67783492156862701</v>
          </cell>
          <cell r="AU200">
            <v>4.8584591889712066E-3</v>
          </cell>
          <cell r="AV200">
            <v>9465.8065616579515</v>
          </cell>
        </row>
        <row r="201">
          <cell r="B201">
            <v>65</v>
          </cell>
          <cell r="C201">
            <v>7.833776449573171E-3</v>
          </cell>
          <cell r="D201">
            <v>0.81127450980392102</v>
          </cell>
          <cell r="E201">
            <v>6.3553431490409752E-3</v>
          </cell>
          <cell r="F201">
            <v>9317.4290891820438</v>
          </cell>
          <cell r="G201">
            <v>0.96499999999999997</v>
          </cell>
          <cell r="H201">
            <v>7.5595942738381095E-3</v>
          </cell>
          <cell r="I201">
            <v>9167.5844795420926</v>
          </cell>
          <cell r="J201">
            <v>0.94</v>
          </cell>
          <cell r="K201">
            <v>7.3637498625987799E-3</v>
          </cell>
          <cell r="L201">
            <v>9195.0585738538102</v>
          </cell>
          <cell r="M201">
            <v>0.92500000000000004</v>
          </cell>
          <cell r="N201">
            <v>7.2462432158551839E-3</v>
          </cell>
          <cell r="O201">
            <v>9198.2241812217053</v>
          </cell>
          <cell r="P201">
            <v>0.78287990196078372</v>
          </cell>
          <cell r="Q201">
            <v>6.1329061388245409E-3</v>
          </cell>
          <cell r="R201">
            <v>9338.4013462068979</v>
          </cell>
          <cell r="S201">
            <v>0.7625980392156857</v>
          </cell>
          <cell r="T201">
            <v>5.974022560098516E-3</v>
          </cell>
          <cell r="U201">
            <v>9359.6247509526274</v>
          </cell>
          <cell r="V201">
            <v>0.75042892156862695</v>
          </cell>
          <cell r="W201">
            <v>5.8786924128629023E-3</v>
          </cell>
          <cell r="X201">
            <v>9362.4247439680075</v>
          </cell>
          <cell r="Y201">
            <v>0.90709999999999991</v>
          </cell>
          <cell r="Z201">
            <v>7.1060186174078223E-3</v>
          </cell>
          <cell r="AA201">
            <v>9220.0326453591715</v>
          </cell>
          <cell r="AB201">
            <v>0.892625</v>
          </cell>
          <cell r="AC201">
            <v>6.9926247033002516E-3</v>
          </cell>
          <cell r="AD201">
            <v>9223.0948226383534</v>
          </cell>
          <cell r="AE201">
            <v>0.86949999999999994</v>
          </cell>
          <cell r="AF201">
            <v>6.8114686229038719E-3</v>
          </cell>
          <cell r="AG201">
            <v>9248.6537666952718</v>
          </cell>
          <cell r="AH201">
            <v>0.73590710784313662</v>
          </cell>
          <cell r="AI201">
            <v>5.7649317704950671E-3</v>
          </cell>
          <cell r="AJ201">
            <v>9379.2047763104292</v>
          </cell>
          <cell r="AK201">
            <v>0.72416390931372498</v>
          </cell>
          <cell r="AL201">
            <v>5.6729381784127002E-3</v>
          </cell>
          <cell r="AM201">
            <v>9381.9118103131732</v>
          </cell>
          <cell r="AN201">
            <v>0.70540318627450926</v>
          </cell>
          <cell r="AO201">
            <v>5.5259708680911275E-3</v>
          </cell>
          <cell r="AP201">
            <v>9401.6297329389636</v>
          </cell>
          <cell r="AQ201">
            <v>0.83906749999999997</v>
          </cell>
          <cell r="AR201">
            <v>6.5730672211022365E-3</v>
          </cell>
          <cell r="AS201">
            <v>9271.8811004225008</v>
          </cell>
          <cell r="AT201">
            <v>0.68071407475490142</v>
          </cell>
          <cell r="AU201">
            <v>5.332561887707938E-3</v>
          </cell>
          <cell r="AV201">
            <v>9419.8173267874408</v>
          </cell>
        </row>
        <row r="202">
          <cell r="B202">
            <v>66</v>
          </cell>
          <cell r="C202">
            <v>8.6817440323278816E-3</v>
          </cell>
          <cell r="D202">
            <v>0.81470588235294061</v>
          </cell>
          <cell r="E202">
            <v>7.073067932220063E-3</v>
          </cell>
          <cell r="F202">
            <v>9258.2136300534348</v>
          </cell>
          <cell r="G202">
            <v>0.96499999999999997</v>
          </cell>
          <cell r="H202">
            <v>8.3778829911964059E-3</v>
          </cell>
          <cell r="I202">
            <v>9098.2812604056198</v>
          </cell>
          <cell r="J202">
            <v>0.94</v>
          </cell>
          <cell r="K202">
            <v>8.1608393903882075E-3</v>
          </cell>
          <cell r="L202">
            <v>9127.3484625440069</v>
          </cell>
          <cell r="M202">
            <v>0.92500000000000004</v>
          </cell>
          <cell r="N202">
            <v>8.0306132299032915E-3</v>
          </cell>
          <cell r="O202">
            <v>9131.5716116506119</v>
          </cell>
          <cell r="P202">
            <v>0.78619117647058767</v>
          </cell>
          <cell r="Q202">
            <v>6.8255105545923607E-3</v>
          </cell>
          <cell r="R202">
            <v>9281.1298072639383</v>
          </cell>
          <cell r="S202">
            <v>0.76582352941176413</v>
          </cell>
          <cell r="T202">
            <v>6.648683856286859E-3</v>
          </cell>
          <cell r="U202">
            <v>9303.7101415363795</v>
          </cell>
          <cell r="V202">
            <v>0.75360294117647009</v>
          </cell>
          <cell r="W202">
            <v>6.5425878373035588E-3</v>
          </cell>
          <cell r="X202">
            <v>9307.3859286596435</v>
          </cell>
          <cell r="Y202">
            <v>0.90709999999999991</v>
          </cell>
          <cell r="Z202">
            <v>7.8752100117246201E-3</v>
          </cell>
          <cell r="AA202">
            <v>9154.5149217281414</v>
          </cell>
          <cell r="AB202">
            <v>0.892625</v>
          </cell>
          <cell r="AC202">
            <v>7.7495417668566749E-3</v>
          </cell>
          <cell r="AD202">
            <v>9158.6011819406922</v>
          </cell>
          <cell r="AE202">
            <v>0.86949999999999994</v>
          </cell>
          <cell r="AF202">
            <v>7.5487764361090925E-3</v>
          </cell>
          <cell r="AG202">
            <v>9185.6568517593259</v>
          </cell>
          <cell r="AH202">
            <v>0.73901970588235233</v>
          </cell>
          <cell r="AI202">
            <v>6.4159799213168184E-3</v>
          </cell>
          <cell r="AJ202">
            <v>9325.1343007134983</v>
          </cell>
          <cell r="AK202">
            <v>0.72722683823529366</v>
          </cell>
          <cell r="AL202">
            <v>6.3135972629979348E-3</v>
          </cell>
          <cell r="AM202">
            <v>9328.6888046179465</v>
          </cell>
          <cell r="AN202">
            <v>0.7083867647058818</v>
          </cell>
          <cell r="AO202">
            <v>6.1500325670653449E-3</v>
          </cell>
          <cell r="AP202">
            <v>9349.6766009221628</v>
          </cell>
          <cell r="AQ202">
            <v>0.83906749999999997</v>
          </cell>
          <cell r="AR202">
            <v>7.2845692608452745E-3</v>
          </cell>
          <cell r="AS202">
            <v>9210.9364026833555</v>
          </cell>
          <cell r="AT202">
            <v>0.68359322794117594</v>
          </cell>
          <cell r="AU202">
            <v>5.9347814272180579E-3</v>
          </cell>
          <cell r="AV202">
            <v>9369.5855679214437</v>
          </cell>
        </row>
        <row r="203">
          <cell r="B203">
            <v>67</v>
          </cell>
          <cell r="C203">
            <v>9.5969505753154601E-3</v>
          </cell>
          <cell r="D203">
            <v>0.81813725490196021</v>
          </cell>
          <cell r="E203">
            <v>7.8516227991183782E-3</v>
          </cell>
          <cell r="F203">
            <v>9192.7296561170606</v>
          </cell>
          <cell r="G203">
            <v>0.96499999999999997</v>
          </cell>
          <cell r="H203">
            <v>9.2610573051794196E-3</v>
          </cell>
          <cell r="I203">
            <v>9022.0569245849456</v>
          </cell>
          <cell r="J203">
            <v>0.94</v>
          </cell>
          <cell r="K203">
            <v>9.0211335407965314E-3</v>
          </cell>
          <cell r="L203">
            <v>9052.8616376810787</v>
          </cell>
          <cell r="M203">
            <v>0.92500000000000004</v>
          </cell>
          <cell r="N203">
            <v>8.877179282166801E-3</v>
          </cell>
          <cell r="O203">
            <v>9058.2394918562804</v>
          </cell>
          <cell r="P203">
            <v>0.78950245098039162</v>
          </cell>
          <cell r="Q203">
            <v>7.5768160011492353E-3</v>
          </cell>
          <cell r="R203">
            <v>9217.7813578059158</v>
          </cell>
          <cell r="S203">
            <v>0.76904901960784255</v>
          </cell>
          <cell r="T203">
            <v>7.3805254311712755E-3</v>
          </cell>
          <cell r="U203">
            <v>9241.8527141147752</v>
          </cell>
          <cell r="V203">
            <v>0.75677696078431322</v>
          </cell>
          <cell r="W203">
            <v>7.2627510891845005E-3</v>
          </cell>
          <cell r="X203">
            <v>9246.4915386857047</v>
          </cell>
          <cell r="Y203">
            <v>0.90709999999999991</v>
          </cell>
          <cell r="Z203">
            <v>8.7053938668686538E-3</v>
          </cell>
          <cell r="AA203">
            <v>9082.421194164066</v>
          </cell>
          <cell r="AB203">
            <v>0.892625</v>
          </cell>
          <cell r="AC203">
            <v>8.5664780072909619E-3</v>
          </cell>
          <cell r="AD203">
            <v>9087.626219555259</v>
          </cell>
          <cell r="AE203">
            <v>0.86949999999999994</v>
          </cell>
          <cell r="AF203">
            <v>8.3445485252367918E-3</v>
          </cell>
          <cell r="AG203">
            <v>9116.3163817665809</v>
          </cell>
          <cell r="AH203">
            <v>0.74213230392156804</v>
          </cell>
          <cell r="AI203">
            <v>7.12220704108028E-3</v>
          </cell>
          <cell r="AJ203">
            <v>9265.3044262765379</v>
          </cell>
          <cell r="AK203">
            <v>0.73028976715686234</v>
          </cell>
          <cell r="AL203">
            <v>7.0085548010630433E-3</v>
          </cell>
          <cell r="AM203">
            <v>9269.7912205137509</v>
          </cell>
          <cell r="AN203">
            <v>0.71137034313725445</v>
          </cell>
          <cell r="AO203">
            <v>6.8269860238334302E-3</v>
          </cell>
          <cell r="AP203">
            <v>9292.1757853349627</v>
          </cell>
          <cell r="AQ203">
            <v>0.83906749999999997</v>
          </cell>
          <cell r="AR203">
            <v>8.0524893268535038E-3</v>
          </cell>
          <cell r="AS203">
            <v>9143.8386985007674</v>
          </cell>
          <cell r="AT203">
            <v>0.68647238112745046</v>
          </cell>
          <cell r="AU203">
            <v>6.5880415129992596E-3</v>
          </cell>
          <cell r="AV203">
            <v>9313.9791255122127</v>
          </cell>
        </row>
        <row r="204">
          <cell r="B204">
            <v>68</v>
          </cell>
          <cell r="C204">
            <v>1.0580973505015322E-2</v>
          </cell>
          <cell r="D204">
            <v>0.8215686274509798</v>
          </cell>
          <cell r="E204">
            <v>8.6929958796106207E-3</v>
          </cell>
          <cell r="F204">
            <v>9120.5518103629602</v>
          </cell>
          <cell r="G204">
            <v>0.96499999999999997</v>
          </cell>
          <cell r="H204">
            <v>1.0210639432339784E-2</v>
          </cell>
          <cell r="I204">
            <v>8938.5031383957739</v>
          </cell>
          <cell r="J204">
            <v>0.94</v>
          </cell>
          <cell r="K204">
            <v>9.9461150947144014E-3</v>
          </cell>
          <cell r="L204">
            <v>8971.1945639212045</v>
          </cell>
          <cell r="M204">
            <v>0.92500000000000004</v>
          </cell>
          <cell r="N204">
            <v>9.7874004921391731E-3</v>
          </cell>
          <cell r="O204">
            <v>8977.8278759062687</v>
          </cell>
          <cell r="P204">
            <v>0.79281372549019546</v>
          </cell>
          <cell r="Q204">
            <v>8.388741023824248E-3</v>
          </cell>
          <cell r="R204">
            <v>9147.9399245189961</v>
          </cell>
          <cell r="S204">
            <v>0.77227450980392098</v>
          </cell>
          <cell r="T204">
            <v>8.1714161268339833E-3</v>
          </cell>
          <cell r="U204">
            <v>9173.6429851271114</v>
          </cell>
          <cell r="V204">
            <v>0.75995098039215636</v>
          </cell>
          <cell r="W204">
            <v>8.0410211886398249E-3</v>
          </cell>
          <cell r="X204">
            <v>9179.3365721919799</v>
          </cell>
          <cell r="Y204">
            <v>0.90709999999999991</v>
          </cell>
          <cell r="Z204">
            <v>9.5980010663993965E-3</v>
          </cell>
          <cell r="AA204">
            <v>9003.3551404040718</v>
          </cell>
          <cell r="AB204">
            <v>0.892625</v>
          </cell>
          <cell r="AC204">
            <v>9.4448414749143013E-3</v>
          </cell>
          <cell r="AD204">
            <v>9009.777269406959</v>
          </cell>
          <cell r="AE204">
            <v>0.86949999999999994</v>
          </cell>
          <cell r="AF204">
            <v>9.2001564626108222E-3</v>
          </cell>
          <cell r="AG204">
            <v>9040.2448373475181</v>
          </cell>
          <cell r="AH204">
            <v>0.74524490196078375</v>
          </cell>
          <cell r="AI204">
            <v>7.8854165623947932E-3</v>
          </cell>
          <cell r="AJ204">
            <v>9199.3150098539591</v>
          </cell>
          <cell r="AK204">
            <v>0.73335269607843079</v>
          </cell>
          <cell r="AL204">
            <v>7.7595854470374299E-3</v>
          </cell>
          <cell r="AM204">
            <v>9204.8233807503675</v>
          </cell>
          <cell r="AN204">
            <v>0.71435392156862698</v>
          </cell>
          <cell r="AO204">
            <v>7.5585599173214352E-3</v>
          </cell>
          <cell r="AP204">
            <v>9228.738231117477</v>
          </cell>
          <cell r="AQ204">
            <v>0.83906749999999997</v>
          </cell>
          <cell r="AR204">
            <v>8.8781509864194422E-3</v>
          </cell>
          <cell r="AS204">
            <v>9070.2080349746193</v>
          </cell>
          <cell r="AT204">
            <v>0.68935153431372498</v>
          </cell>
          <cell r="AU204">
            <v>7.2940103202151843E-3</v>
          </cell>
          <cell r="AV204">
            <v>9252.618244382129</v>
          </cell>
        </row>
        <row r="205">
          <cell r="B205">
            <v>69</v>
          </cell>
          <cell r="C205">
            <v>1.1694707403102581E-2</v>
          </cell>
          <cell r="D205">
            <v>0.8249999999999994</v>
          </cell>
          <cell r="E205">
            <v>9.6481336075596221E-3</v>
          </cell>
          <cell r="F205">
            <v>9041.2668910557004</v>
          </cell>
          <cell r="G205">
            <v>0.96499999999999997</v>
          </cell>
          <cell r="H205">
            <v>1.128539264399399E-2</v>
          </cell>
          <cell r="I205">
            <v>8847.2353057847777</v>
          </cell>
          <cell r="J205">
            <v>0.94</v>
          </cell>
          <cell r="K205">
            <v>1.0993024958916426E-2</v>
          </cell>
          <cell r="L205">
            <v>8881.9660302513676</v>
          </cell>
          <cell r="M205">
            <v>0.92500000000000004</v>
          </cell>
          <cell r="N205">
            <v>1.0817604347869889E-2</v>
          </cell>
          <cell r="O205">
            <v>8889.9582789352826</v>
          </cell>
          <cell r="P205">
            <v>0.79612499999999942</v>
          </cell>
          <cell r="Q205">
            <v>9.3104489312950348E-3</v>
          </cell>
          <cell r="R205">
            <v>9071.2002255907046</v>
          </cell>
          <cell r="S205">
            <v>0.77549999999999941</v>
          </cell>
          <cell r="T205">
            <v>9.0692455911060444E-3</v>
          </cell>
          <cell r="U205">
            <v>9098.6813308966266</v>
          </cell>
          <cell r="V205">
            <v>0.7631249999999995</v>
          </cell>
          <cell r="W205">
            <v>8.9245235869926508E-3</v>
          </cell>
          <cell r="X205">
            <v>9105.5253323173274</v>
          </cell>
          <cell r="Y205">
            <v>0.90709999999999991</v>
          </cell>
          <cell r="Z205">
            <v>1.060826908535435E-2</v>
          </cell>
          <cell r="AA205">
            <v>8916.9409281653006</v>
          </cell>
          <cell r="AB205">
            <v>0.892625</v>
          </cell>
          <cell r="AC205">
            <v>1.0438988195694441E-2</v>
          </cell>
          <cell r="AD205">
            <v>8924.6813513731231</v>
          </cell>
          <cell r="AE205">
            <v>0.86949999999999994</v>
          </cell>
          <cell r="AF205">
            <v>1.0168548086997693E-2</v>
          </cell>
          <cell r="AG205">
            <v>8957.0731703836118</v>
          </cell>
          <cell r="AH205">
            <v>0.74835749999999945</v>
          </cell>
          <cell r="AI205">
            <v>8.7518219954173335E-3</v>
          </cell>
          <cell r="AJ205">
            <v>9126.7745789125693</v>
          </cell>
          <cell r="AK205">
            <v>0.73641562499999946</v>
          </cell>
          <cell r="AL205">
            <v>8.6121652614479082E-3</v>
          </cell>
          <cell r="AM205">
            <v>9133.3977672025467</v>
          </cell>
          <cell r="AN205">
            <v>0.71733749999999952</v>
          </cell>
          <cell r="AO205">
            <v>8.3890521717730916E-3</v>
          </cell>
          <cell r="AP205">
            <v>9158.9822602363001</v>
          </cell>
          <cell r="AQ205">
            <v>0.83906749999999997</v>
          </cell>
          <cell r="AR205">
            <v>9.8126489039527739E-3</v>
          </cell>
          <cell r="AS205">
            <v>8989.6813585618802</v>
          </cell>
          <cell r="AT205">
            <v>0.6922306874999995</v>
          </cell>
          <cell r="AU205">
            <v>8.0954353457610342E-3</v>
          </cell>
          <cell r="AV205">
            <v>9185.1295514185949</v>
          </cell>
        </row>
        <row r="206">
          <cell r="B206">
            <v>70</v>
          </cell>
          <cell r="C206">
            <v>1.2957408361670118E-2</v>
          </cell>
          <cell r="D206">
            <v>0.828431372549019</v>
          </cell>
          <cell r="E206">
            <v>1.0734323593736512E-2</v>
          </cell>
          <cell r="F206">
            <v>8954.0355401091892</v>
          </cell>
          <cell r="G206">
            <v>0.96499999999999997</v>
          </cell>
          <cell r="H206">
            <v>1.2503899069011663E-2</v>
          </cell>
          <cell r="I206">
            <v>8747.3907815451912</v>
          </cell>
          <cell r="J206">
            <v>0.95</v>
          </cell>
          <cell r="K206">
            <v>1.230953794358661E-2</v>
          </cell>
          <cell r="L206">
            <v>8784.3263559965671</v>
          </cell>
          <cell r="M206">
            <v>0.92500000000000004</v>
          </cell>
          <cell r="N206">
            <v>1.1985602734544859E-2</v>
          </cell>
          <cell r="O206">
            <v>8793.7902276046898</v>
          </cell>
          <cell r="P206">
            <v>0.79943627450980326</v>
          </cell>
          <cell r="Q206">
            <v>1.0358622267955732E-2</v>
          </cell>
          <cell r="R206">
            <v>8986.74327914479</v>
          </cell>
          <cell r="S206">
            <v>0.78700980392156805</v>
          </cell>
          <cell r="T206">
            <v>1.0197607414049686E-2</v>
          </cell>
          <cell r="U206">
            <v>9016.1631553515144</v>
          </cell>
          <cell r="V206">
            <v>0.76629901960784264</v>
          </cell>
          <cell r="W206">
            <v>9.929249324206274E-3</v>
          </cell>
          <cell r="X206">
            <v>9024.2628567171014</v>
          </cell>
          <cell r="Y206">
            <v>0.91674999999999995</v>
          </cell>
          <cell r="Z206">
            <v>1.187870411556108E-2</v>
          </cell>
          <cell r="AA206">
            <v>8822.347619381113</v>
          </cell>
          <cell r="AB206">
            <v>0.892625</v>
          </cell>
          <cell r="AC206">
            <v>1.1566106638835789E-2</v>
          </cell>
          <cell r="AD206">
            <v>8831.5167080958054</v>
          </cell>
          <cell r="AE206">
            <v>0.87875000000000003</v>
          </cell>
          <cell r="AF206">
            <v>1.1386322597817616E-2</v>
          </cell>
          <cell r="AG206">
            <v>8865.9927411318095</v>
          </cell>
          <cell r="AH206">
            <v>0.75946446078431307</v>
          </cell>
          <cell r="AI206">
            <v>9.8406911545579449E-3</v>
          </cell>
          <cell r="AJ206">
            <v>9046.8986724056267</v>
          </cell>
          <cell r="AK206">
            <v>0.73947855392156803</v>
          </cell>
          <cell r="AL206">
            <v>9.5817255978590532E-3</v>
          </cell>
          <cell r="AM206">
            <v>9054.7394362328596</v>
          </cell>
          <cell r="AN206">
            <v>0.72798406862745046</v>
          </cell>
          <cell r="AO206">
            <v>9.4327868579959593E-3</v>
          </cell>
          <cell r="AP206">
            <v>9082.1470802148342</v>
          </cell>
          <cell r="AQ206">
            <v>0.84799374999999999</v>
          </cell>
          <cell r="AR206">
            <v>1.0987801306894E-2</v>
          </cell>
          <cell r="AS206">
            <v>8901.468771631904</v>
          </cell>
          <cell r="AT206">
            <v>0.70250462622548959</v>
          </cell>
          <cell r="AU206">
            <v>9.1026393179660988E-3</v>
          </cell>
          <cell r="AV206">
            <v>9110.7719289926463</v>
          </cell>
        </row>
        <row r="207">
          <cell r="B207">
            <v>71</v>
          </cell>
          <cell r="C207">
            <v>1.4410343617977486E-2</v>
          </cell>
          <cell r="D207">
            <v>0.83186274509803859</v>
          </cell>
          <cell r="E207">
            <v>1.1987427999856753E-2</v>
          </cell>
          <cell r="F207">
            <v>8857.9200251518396</v>
          </cell>
          <cell r="G207">
            <v>0.96499999999999997</v>
          </cell>
          <cell r="H207">
            <v>1.3905981591348274E-2</v>
          </cell>
          <cell r="I207">
            <v>8638.014290095547</v>
          </cell>
          <cell r="J207">
            <v>0.95</v>
          </cell>
          <cell r="K207">
            <v>1.3689826437078612E-2</v>
          </cell>
          <cell r="L207">
            <v>8676.1953574085801</v>
          </cell>
          <cell r="M207">
            <v>0.92500000000000004</v>
          </cell>
          <cell r="N207">
            <v>1.3329567846629175E-2</v>
          </cell>
          <cell r="O207">
            <v>8688.3913514056967</v>
          </cell>
          <cell r="P207">
            <v>0.80274754901960721</v>
          </cell>
          <cell r="Q207">
            <v>1.1567868019861765E-2</v>
          </cell>
          <cell r="R207">
            <v>8893.6530000970397</v>
          </cell>
          <cell r="S207">
            <v>0.7902696078431366</v>
          </cell>
          <cell r="T207">
            <v>1.1388056599863914E-2</v>
          </cell>
          <cell r="U207">
            <v>8924.2198631122192</v>
          </cell>
          <cell r="V207">
            <v>0.76947303921568577</v>
          </cell>
          <cell r="W207">
            <v>1.1088370899867497E-2</v>
          </cell>
          <cell r="X207">
            <v>8934.6587008455845</v>
          </cell>
          <cell r="Y207">
            <v>0.91674999999999995</v>
          </cell>
          <cell r="Z207">
            <v>1.321068251178086E-2</v>
          </cell>
          <cell r="AA207">
            <v>8717.5495624058603</v>
          </cell>
          <cell r="AB207">
            <v>0.892625</v>
          </cell>
          <cell r="AC207">
            <v>1.2863032971997153E-2</v>
          </cell>
          <cell r="AD207">
            <v>8729.3704440673082</v>
          </cell>
          <cell r="AE207">
            <v>0.87875000000000003</v>
          </cell>
          <cell r="AF207">
            <v>1.2663089454297716E-2</v>
          </cell>
          <cell r="AG207">
            <v>8765.0416876313739</v>
          </cell>
          <cell r="AH207">
            <v>0.76261017156862676</v>
          </cell>
          <cell r="AI207">
            <v>1.0989474618868676E-2</v>
          </cell>
          <cell r="AJ207">
            <v>8957.8709366639014</v>
          </cell>
          <cell r="AK207">
            <v>0.7425414828431367</v>
          </cell>
          <cell r="AL207">
            <v>1.0700277918372135E-2</v>
          </cell>
          <cell r="AM207">
            <v>8967.979407594763</v>
          </cell>
          <cell r="AN207">
            <v>0.73099938725490143</v>
          </cell>
          <cell r="AO207">
            <v>1.0533952354874122E-2</v>
          </cell>
          <cell r="AP207">
            <v>8996.4771225941968</v>
          </cell>
          <cell r="AQ207">
            <v>0.84799374999999999</v>
          </cell>
          <cell r="AR207">
            <v>1.2219881323397295E-2</v>
          </cell>
          <cell r="AS207">
            <v>8803.6612014296898</v>
          </cell>
          <cell r="AT207">
            <v>0.70541440870097982</v>
          </cell>
          <cell r="AU207">
            <v>1.0165264022453527E-2</v>
          </cell>
          <cell r="AV207">
            <v>9027.8398582147765</v>
          </cell>
        </row>
        <row r="208">
          <cell r="B208">
            <v>72</v>
          </cell>
          <cell r="C208">
            <v>1.6093419933926007E-2</v>
          </cell>
          <cell r="D208">
            <v>0.83529411764705819</v>
          </cell>
          <cell r="E208">
            <v>1.3442739003632301E-2</v>
          </cell>
          <cell r="F208">
            <v>8751.736346621843</v>
          </cell>
          <cell r="G208">
            <v>0.96499999999999997</v>
          </cell>
          <cell r="H208">
            <v>1.5530150236238596E-2</v>
          </cell>
          <cell r="I208">
            <v>8517.8942223916747</v>
          </cell>
          <cell r="J208">
            <v>0.95</v>
          </cell>
          <cell r="K208">
            <v>1.5288748937229707E-2</v>
          </cell>
          <cell r="L208">
            <v>8557.4197488314694</v>
          </cell>
          <cell r="M208">
            <v>0.92500000000000004</v>
          </cell>
          <cell r="N208">
            <v>1.4886413438881557E-2</v>
          </cell>
          <cell r="O208">
            <v>8572.5788494090684</v>
          </cell>
          <cell r="P208">
            <v>0.80605882352941116</v>
          </cell>
          <cell r="Q208">
            <v>1.297224313850517E-2</v>
          </cell>
          <cell r="R208">
            <v>8790.7723959774703</v>
          </cell>
          <cell r="S208">
            <v>0.79352941176470526</v>
          </cell>
          <cell r="T208">
            <v>1.2770602053450686E-2</v>
          </cell>
          <cell r="U208">
            <v>8822.5903422014671</v>
          </cell>
          <cell r="V208">
            <v>0.77264705882352891</v>
          </cell>
          <cell r="W208">
            <v>1.243453357835988E-2</v>
          </cell>
          <cell r="X208">
            <v>8835.5878913068809</v>
          </cell>
          <cell r="Y208">
            <v>0.91674999999999995</v>
          </cell>
          <cell r="Z208">
            <v>1.4753642724426667E-2</v>
          </cell>
          <cell r="AA208">
            <v>8602.3847828562029</v>
          </cell>
          <cell r="AB208">
            <v>0.892625</v>
          </cell>
          <cell r="AC208">
            <v>1.4365388968520703E-2</v>
          </cell>
          <cell r="AD208">
            <v>8617.0842642204934</v>
          </cell>
          <cell r="AE208">
            <v>0.87875000000000003</v>
          </cell>
          <cell r="AF208">
            <v>1.4142092766937479E-2</v>
          </cell>
          <cell r="AG208">
            <v>8654.0491806702485</v>
          </cell>
          <cell r="AH208">
            <v>0.76575588235294056</v>
          </cell>
          <cell r="AI208">
            <v>1.2323630981579911E-2</v>
          </cell>
          <cell r="AJ208">
            <v>8859.4286413663322</v>
          </cell>
          <cell r="AK208">
            <v>0.74560441176470538</v>
          </cell>
          <cell r="AL208">
            <v>1.1999324903117285E-2</v>
          </cell>
          <cell r="AM208">
            <v>8872.0195355672604</v>
          </cell>
          <cell r="AN208">
            <v>0.7340147058823524</v>
          </cell>
          <cell r="AO208">
            <v>1.1812806899441886E-2</v>
          </cell>
          <cell r="AP208">
            <v>8901.7086612230742</v>
          </cell>
          <cell r="AQ208">
            <v>0.84799374999999999</v>
          </cell>
          <cell r="AR208">
            <v>1.3647119520094666E-2</v>
          </cell>
          <cell r="AS208">
            <v>8696.0815063368227</v>
          </cell>
          <cell r="AT208">
            <v>0.70832419117647005</v>
          </cell>
          <cell r="AU208">
            <v>1.139935865796142E-2</v>
          </cell>
          <cell r="AV208">
            <v>8936.0694825035935</v>
          </cell>
        </row>
        <row r="209">
          <cell r="B209">
            <v>73</v>
          </cell>
          <cell r="C209">
            <v>1.8044623746045881E-2</v>
          </cell>
          <cell r="D209">
            <v>0.83872549019607778</v>
          </cell>
          <cell r="E209">
            <v>1.5134485896806117E-2</v>
          </cell>
          <cell r="F209">
            <v>8634.0890390856021</v>
          </cell>
          <cell r="G209">
            <v>0.96499999999999997</v>
          </cell>
          <cell r="H209">
            <v>1.7413061914934275E-2</v>
          </cell>
          <cell r="I209">
            <v>8385.610045421543</v>
          </cell>
          <cell r="J209">
            <v>0.95</v>
          </cell>
          <cell r="K209">
            <v>1.7142392558743585E-2</v>
          </cell>
          <cell r="L209">
            <v>8426.5875067410925</v>
          </cell>
          <cell r="M209">
            <v>0.92500000000000004</v>
          </cell>
          <cell r="N209">
            <v>1.6691276965092441E-2</v>
          </cell>
          <cell r="O209">
            <v>8444.9638964193546</v>
          </cell>
          <cell r="P209">
            <v>0.809370098039215</v>
          </cell>
          <cell r="Q209">
            <v>1.4604778890417901E-2</v>
          </cell>
          <cell r="R209">
            <v>8676.7363590815912</v>
          </cell>
          <cell r="S209">
            <v>0.79678921568627381</v>
          </cell>
          <cell r="T209">
            <v>1.437776160196581E-2</v>
          </cell>
          <cell r="U209">
            <v>8709.9205518605941</v>
          </cell>
          <cell r="V209">
            <v>0.77582107843137194</v>
          </cell>
          <cell r="W209">
            <v>1.3999399454545657E-2</v>
          </cell>
          <cell r="X209">
            <v>8725.7214769878756</v>
          </cell>
          <cell r="Y209">
            <v>0.91674999999999995</v>
          </cell>
          <cell r="Z209">
            <v>1.654240881918756E-2</v>
          </cell>
          <cell r="AA209">
            <v>8475.4682711918977</v>
          </cell>
          <cell r="AB209">
            <v>0.892625</v>
          </cell>
          <cell r="AC209">
            <v>1.6107082271314205E-2</v>
          </cell>
          <cell r="AD209">
            <v>8493.2964969904478</v>
          </cell>
          <cell r="AE209">
            <v>0.87875000000000003</v>
          </cell>
          <cell r="AF209">
            <v>1.5856713116837819E-2</v>
          </cell>
          <cell r="AG209">
            <v>8531.66281434757</v>
          </cell>
          <cell r="AH209">
            <v>0.76890159313725426</v>
          </cell>
          <cell r="AI209">
            <v>1.3874539945897007E-2</v>
          </cell>
          <cell r="AJ209">
            <v>8750.2483120824927</v>
          </cell>
          <cell r="AK209">
            <v>0.74866734068627394</v>
          </cell>
          <cell r="AL209">
            <v>1.350942047363656E-2</v>
          </cell>
          <cell r="AM209">
            <v>8765.5612906131846</v>
          </cell>
          <cell r="AN209">
            <v>0.73703002450980326</v>
          </cell>
          <cell r="AO209">
            <v>1.3299429481818373E-2</v>
          </cell>
          <cell r="AP209">
            <v>8796.5544957329566</v>
          </cell>
          <cell r="AQ209">
            <v>0.84799374999999999</v>
          </cell>
          <cell r="AR209">
            <v>1.5301728157748494E-2</v>
          </cell>
          <cell r="AS209">
            <v>8577.4050426633585</v>
          </cell>
          <cell r="AT209">
            <v>0.71123397365196017</v>
          </cell>
          <cell r="AU209">
            <v>1.283394944995473E-2</v>
          </cell>
          <cell r="AV209">
            <v>8834.2040214800709</v>
          </cell>
        </row>
        <row r="210">
          <cell r="B210">
            <v>74</v>
          </cell>
          <cell r="C210">
            <v>2.0375867423918101E-2</v>
          </cell>
          <cell r="D210">
            <v>0.84215686274509738</v>
          </cell>
          <cell r="E210">
            <v>1.7159676585436896E-2</v>
          </cell>
          <cell r="F210">
            <v>8503.4165402917934</v>
          </cell>
          <cell r="G210">
            <v>0.96499999999999997</v>
          </cell>
          <cell r="H210">
            <v>1.9662712064080965E-2</v>
          </cell>
          <cell r="I210">
            <v>8239.5908985061233</v>
          </cell>
          <cell r="J210">
            <v>0.95</v>
          </cell>
          <cell r="K210">
            <v>1.9357074052722197E-2</v>
          </cell>
          <cell r="L210">
            <v>8282.1356357699315</v>
          </cell>
          <cell r="M210">
            <v>0.92500000000000004</v>
          </cell>
          <cell r="N210">
            <v>1.8847677367124244E-2</v>
          </cell>
          <cell r="O210">
            <v>8304.0066650640129</v>
          </cell>
          <cell r="P210">
            <v>0.81268137254901895</v>
          </cell>
          <cell r="Q210">
            <v>1.6559087904946604E-2</v>
          </cell>
          <cell r="R210">
            <v>8550.0145430667544</v>
          </cell>
          <cell r="S210">
            <v>0.80004901960784247</v>
          </cell>
          <cell r="T210">
            <v>1.630169275616505E-2</v>
          </cell>
          <cell r="U210">
            <v>8584.69139059388</v>
          </cell>
          <cell r="V210">
            <v>0.77899509803921507</v>
          </cell>
          <cell r="W210">
            <v>1.5872700841529131E-2</v>
          </cell>
          <cell r="X210">
            <v>8603.566616502414</v>
          </cell>
          <cell r="Y210">
            <v>0.91674999999999995</v>
          </cell>
          <cell r="Z210">
            <v>1.867957646087692E-2</v>
          </cell>
          <cell r="AA210">
            <v>8335.2636101157877</v>
          </cell>
          <cell r="AB210">
            <v>0.892625</v>
          </cell>
          <cell r="AC210">
            <v>1.8188008659274894E-2</v>
          </cell>
          <cell r="AD210">
            <v>8356.4942715587586</v>
          </cell>
          <cell r="AE210">
            <v>0.87875000000000003</v>
          </cell>
          <cell r="AF210">
            <v>1.7905293498768033E-2</v>
          </cell>
          <cell r="AG210">
            <v>8396.3786846908679</v>
          </cell>
          <cell r="AH210">
            <v>0.77204730392156795</v>
          </cell>
          <cell r="AI210">
            <v>1.5731133509699274E-2</v>
          </cell>
          <cell r="AJ210">
            <v>8628.8426423399851</v>
          </cell>
          <cell r="AK210">
            <v>0.75173026960784262</v>
          </cell>
          <cell r="AL210">
            <v>1.5317156312075612E-2</v>
          </cell>
          <cell r="AM210">
            <v>8647.1436374508594</v>
          </cell>
          <cell r="AN210">
            <v>0.74004534313725434</v>
          </cell>
          <cell r="AO210">
            <v>1.5079065799452673E-2</v>
          </cell>
          <cell r="AP210">
            <v>8679.5653395339832</v>
          </cell>
          <cell r="AQ210">
            <v>0.84799374999999999</v>
          </cell>
          <cell r="AR210">
            <v>1.7278608226311151E-2</v>
          </cell>
          <cell r="AS210">
            <v>8446.1559224016237</v>
          </cell>
          <cell r="AT210">
            <v>0.7141437561274504</v>
          </cell>
          <cell r="AU210">
            <v>1.455129849647183E-2</v>
          </cell>
          <cell r="AV210">
            <v>8720.8262936378087</v>
          </cell>
        </row>
        <row r="211">
          <cell r="B211">
            <v>75</v>
          </cell>
          <cell r="C211">
            <v>2.3080367833642462E-2</v>
          </cell>
          <cell r="D211">
            <v>0.84558823529411697</v>
          </cell>
          <cell r="E211">
            <v>1.9516487506388829E-2</v>
          </cell>
          <cell r="F211">
            <v>8357.500662589131</v>
          </cell>
          <cell r="G211">
            <v>0.96499999999999997</v>
          </cell>
          <cell r="H211">
            <v>2.2272554959464976E-2</v>
          </cell>
          <cell r="I211">
            <v>8077.5781951429753</v>
          </cell>
          <cell r="J211">
            <v>0.95</v>
          </cell>
          <cell r="K211">
            <v>2.1926349441960338E-2</v>
          </cell>
          <cell r="L211">
            <v>8121.8177229536432</v>
          </cell>
          <cell r="M211">
            <v>0.92500000000000004</v>
          </cell>
          <cell r="N211">
            <v>2.1349340246119279E-2</v>
          </cell>
          <cell r="O211">
            <v>8147.4954265864371</v>
          </cell>
          <cell r="P211">
            <v>0.81599264705882291</v>
          </cell>
          <cell r="Q211">
            <v>1.8833410443665221E-2</v>
          </cell>
          <cell r="R211">
            <v>8408.4341006595405</v>
          </cell>
          <cell r="S211">
            <v>0.80330882352941113</v>
          </cell>
          <cell r="T211">
            <v>1.854066313106939E-2</v>
          </cell>
          <cell r="U211">
            <v>8444.746389137923</v>
          </cell>
          <cell r="V211">
            <v>0.78216911764705821</v>
          </cell>
          <cell r="W211">
            <v>1.8052750943409669E-2</v>
          </cell>
          <cell r="X211">
            <v>8467.0047774285049</v>
          </cell>
          <cell r="Y211">
            <v>0.91674999999999995</v>
          </cell>
          <cell r="Z211">
            <v>2.1158927211491724E-2</v>
          </cell>
          <cell r="AA211">
            <v>8179.564416189065</v>
          </cell>
          <cell r="AB211">
            <v>0.892625</v>
          </cell>
          <cell r="AC211">
            <v>2.0602113337505102E-2</v>
          </cell>
          <cell r="AD211">
            <v>8204.5062813864661</v>
          </cell>
          <cell r="AE211">
            <v>0.87875000000000003</v>
          </cell>
          <cell r="AF211">
            <v>2.0281873233813315E-2</v>
          </cell>
          <cell r="AG211">
            <v>8246.0390600146784</v>
          </cell>
          <cell r="AH211">
            <v>0.77519301470588176</v>
          </cell>
          <cell r="AI211">
            <v>1.789173992148196E-2</v>
          </cell>
          <cell r="AJ211">
            <v>8493.101166699149</v>
          </cell>
          <cell r="AK211">
            <v>0.75479319852941118</v>
          </cell>
          <cell r="AL211">
            <v>1.742090466039033E-2</v>
          </cell>
          <cell r="AM211">
            <v>8514.6939867030542</v>
          </cell>
          <cell r="AN211">
            <v>0.74306066176470531</v>
          </cell>
          <cell r="AO211">
            <v>1.7150113396239185E-2</v>
          </cell>
          <cell r="AP211">
            <v>8548.6856026685018</v>
          </cell>
          <cell r="AQ211">
            <v>0.84799374999999999</v>
          </cell>
          <cell r="AR211">
            <v>1.9572007670629846E-2</v>
          </cell>
          <cell r="AS211">
            <v>8300.2181032001081</v>
          </cell>
          <cell r="AT211">
            <v>0.71705353860294063</v>
          </cell>
          <cell r="AU211">
            <v>1.6549859427370812E-2</v>
          </cell>
          <cell r="AV211">
            <v>8593.9269471032039</v>
          </cell>
        </row>
        <row r="212">
          <cell r="B212">
            <v>76</v>
          </cell>
          <cell r="C212">
            <v>2.6206671715666055E-2</v>
          </cell>
          <cell r="D212">
            <v>0.84901960784313657</v>
          </cell>
          <cell r="E212">
            <v>2.2249978142908612E-2</v>
          </cell>
          <cell r="F212">
            <v>8194.3916053230751</v>
          </cell>
          <cell r="G212">
            <v>0.96499999999999997</v>
          </cell>
          <cell r="H212">
            <v>2.5289438205617742E-2</v>
          </cell>
          <cell r="I212">
            <v>7897.6698908522776</v>
          </cell>
          <cell r="J212">
            <v>0.95</v>
          </cell>
          <cell r="K212">
            <v>2.4896338129882751E-2</v>
          </cell>
          <cell r="L212">
            <v>7943.7359094562544</v>
          </cell>
          <cell r="M212">
            <v>0.92500000000000004</v>
          </cell>
          <cell r="N212">
            <v>2.4241171336991101E-2</v>
          </cell>
          <cell r="O212">
            <v>7973.5517745705429</v>
          </cell>
          <cell r="P212">
            <v>0.81930392156862675</v>
          </cell>
          <cell r="Q212">
            <v>2.1471228907906811E-2</v>
          </cell>
          <cell r="R212">
            <v>8250.0746100533088</v>
          </cell>
          <cell r="S212">
            <v>0.80656862745097968</v>
          </cell>
          <cell r="T212">
            <v>2.113747923576318E-2</v>
          </cell>
          <cell r="U212">
            <v>8288.1751911096017</v>
          </cell>
          <cell r="V212">
            <v>0.78534313725490135</v>
          </cell>
          <cell r="W212">
            <v>2.0581229782190468E-2</v>
          </cell>
          <cell r="X212">
            <v>8314.1520489449285</v>
          </cell>
          <cell r="Y212">
            <v>0.91674999999999995</v>
          </cell>
          <cell r="Z212">
            <v>2.4024966295336854E-2</v>
          </cell>
          <cell r="AA212">
            <v>8006.4936080852131</v>
          </cell>
          <cell r="AB212">
            <v>0.892625</v>
          </cell>
          <cell r="AC212">
            <v>2.3392730340196413E-2</v>
          </cell>
          <cell r="AD212">
            <v>8035.4761130990701</v>
          </cell>
          <cell r="AE212">
            <v>0.87875000000000003</v>
          </cell>
          <cell r="AF212">
            <v>2.3029112770141545E-2</v>
          </cell>
          <cell r="AG212">
            <v>8078.793941118387</v>
          </cell>
          <cell r="AH212">
            <v>0.77833872549019534</v>
          </cell>
          <cell r="AI212">
            <v>2.0397667462511468E-2</v>
          </cell>
          <cell r="AJ212">
            <v>8341.1448094977331</v>
          </cell>
          <cell r="AK212">
            <v>0.75785612745097974</v>
          </cell>
          <cell r="AL212">
            <v>1.9860886739813798E-2</v>
          </cell>
          <cell r="AM212">
            <v>8366.3603145483012</v>
          </cell>
          <cell r="AN212">
            <v>0.74607598039215628</v>
          </cell>
          <cell r="AO212">
            <v>1.9552168293080943E-2</v>
          </cell>
          <cell r="AP212">
            <v>8402.0746751939405</v>
          </cell>
          <cell r="AQ212">
            <v>0.84799374999999999</v>
          </cell>
          <cell r="AR212">
            <v>2.2223093823186591E-2</v>
          </cell>
          <cell r="AS212">
            <v>8137.7661708163751</v>
          </cell>
          <cell r="AT212">
            <v>0.71996332107843075</v>
          </cell>
          <cell r="AU212">
            <v>1.8867842402823111E-2</v>
          </cell>
          <cell r="AV212">
            <v>8451.6986641995518</v>
          </cell>
        </row>
        <row r="213">
          <cell r="B213">
            <v>77</v>
          </cell>
          <cell r="C213">
            <v>2.984063229534405E-2</v>
          </cell>
          <cell r="D213">
            <v>0.85245098039215617</v>
          </cell>
          <cell r="E213">
            <v>2.5437676255687873E-2</v>
          </cell>
          <cell r="F213">
            <v>8012.0665712102027</v>
          </cell>
          <cell r="G213">
            <v>0.96499999999999997</v>
          </cell>
          <cell r="H213">
            <v>2.8796210165007007E-2</v>
          </cell>
          <cell r="I213">
            <v>7697.9422561792016</v>
          </cell>
          <cell r="J213">
            <v>0.95</v>
          </cell>
          <cell r="K213">
            <v>2.8348600680576846E-2</v>
          </cell>
          <cell r="L213">
            <v>7745.9659742399399</v>
          </cell>
          <cell r="M213">
            <v>0.92500000000000004</v>
          </cell>
          <cell r="N213">
            <v>2.7602584873193246E-2</v>
          </cell>
          <cell r="O213">
            <v>7780.2635398388093</v>
          </cell>
          <cell r="P213">
            <v>0.8226151960784307</v>
          </cell>
          <cell r="Q213">
            <v>2.4547357586738799E-2</v>
          </cell>
          <cell r="R213">
            <v>8072.9353695935442</v>
          </cell>
          <cell r="S213">
            <v>0.80982843137254834</v>
          </cell>
          <cell r="T213">
            <v>2.416579244290348E-2</v>
          </cell>
          <cell r="U213">
            <v>8112.9840601051555</v>
          </cell>
          <cell r="V213">
            <v>0.78851715686274448</v>
          </cell>
          <cell r="W213">
            <v>2.3529850536511285E-2</v>
          </cell>
          <cell r="X213">
            <v>8143.0365751815234</v>
          </cell>
          <cell r="Y213">
            <v>0.91674999999999995</v>
          </cell>
          <cell r="Z213">
            <v>2.7356399656756656E-2</v>
          </cell>
          <cell r="AA213">
            <v>7814.1378690071351</v>
          </cell>
          <cell r="AB213">
            <v>0.892625</v>
          </cell>
          <cell r="AC213">
            <v>2.6636494402631484E-2</v>
          </cell>
          <cell r="AD213">
            <v>7847.504387230254</v>
          </cell>
          <cell r="AE213">
            <v>0.87875000000000003</v>
          </cell>
          <cell r="AF213">
            <v>2.6222455629533584E-2</v>
          </cell>
          <cell r="AG213">
            <v>7892.7464844016358</v>
          </cell>
          <cell r="AH213">
            <v>0.78148443627450914</v>
          </cell>
          <cell r="AI213">
            <v>2.3319989707401855E-2</v>
          </cell>
          <cell r="AJ213">
            <v>8171.0049114169451</v>
          </cell>
          <cell r="AK213">
            <v>0.76091905637254842</v>
          </cell>
          <cell r="AL213">
            <v>2.2706305767733387E-2</v>
          </cell>
          <cell r="AM213">
            <v>8200.1969799165854</v>
          </cell>
          <cell r="AN213">
            <v>0.74909129901960725</v>
          </cell>
          <cell r="AO213">
            <v>2.2353358009685718E-2</v>
          </cell>
          <cell r="AP213">
            <v>8237.7958971335156</v>
          </cell>
          <cell r="AQ213">
            <v>0.84799374999999999</v>
          </cell>
          <cell r="AR213">
            <v>2.5304669682499909E-2</v>
          </cell>
          <cell r="AS213">
            <v>7956.9198296911691</v>
          </cell>
          <cell r="AT213">
            <v>0.72287310355392098</v>
          </cell>
          <cell r="AU213">
            <v>2.1570990479346717E-2</v>
          </cell>
          <cell r="AV213">
            <v>8292.233345767283</v>
          </cell>
        </row>
        <row r="214">
          <cell r="B214">
            <v>78</v>
          </cell>
          <cell r="C214">
            <v>3.3938067211898543E-2</v>
          </cell>
          <cell r="D214">
            <v>0.85588235294117576</v>
          </cell>
          <cell r="E214">
            <v>2.9046992819595493E-2</v>
          </cell>
          <cell r="F214">
            <v>7808.2582156327389</v>
          </cell>
          <cell r="G214">
            <v>0.96499999999999997</v>
          </cell>
          <cell r="H214">
            <v>3.2750234859482093E-2</v>
          </cell>
          <cell r="I214">
            <v>7476.2706931321773</v>
          </cell>
          <cell r="J214">
            <v>0.95</v>
          </cell>
          <cell r="K214">
            <v>3.2241163851303614E-2</v>
          </cell>
          <cell r="L214">
            <v>7526.3786779508764</v>
          </cell>
          <cell r="M214">
            <v>0.92500000000000004</v>
          </cell>
          <cell r="N214">
            <v>3.1392712171006157E-2</v>
          </cell>
          <cell r="O214">
            <v>7565.5081551445974</v>
          </cell>
          <cell r="P214">
            <v>0.82592647058823454</v>
          </cell>
          <cell r="Q214">
            <v>2.803034807090965E-2</v>
          </cell>
          <cell r="R214">
            <v>7874.7661383015002</v>
          </cell>
          <cell r="S214">
            <v>0.81308823529411689</v>
          </cell>
          <cell r="T214">
            <v>2.7594643178615715E-2</v>
          </cell>
          <cell r="U214">
            <v>7916.9273712160693</v>
          </cell>
          <cell r="V214">
            <v>0.79169117647058762</v>
          </cell>
          <cell r="W214">
            <v>2.6868468358125834E-2</v>
          </cell>
          <cell r="X214">
            <v>7951.4321416541579</v>
          </cell>
          <cell r="Y214">
            <v>0.91674999999999995</v>
          </cell>
          <cell r="Z214">
            <v>3.1112723116507989E-2</v>
          </cell>
          <cell r="AA214">
            <v>7600.371190489579</v>
          </cell>
          <cell r="AB214">
            <v>0.892625</v>
          </cell>
          <cell r="AC214">
            <v>3.0293967245020936E-2</v>
          </cell>
          <cell r="AD214">
            <v>7638.474380545169</v>
          </cell>
          <cell r="AE214">
            <v>0.87875000000000003</v>
          </cell>
          <cell r="AF214">
            <v>2.9823076562455846E-2</v>
          </cell>
          <cell r="AG214">
            <v>7685.7792899192564</v>
          </cell>
          <cell r="AH214">
            <v>0.78463014705882272</v>
          </cell>
          <cell r="AI214">
            <v>2.6628830667364163E-2</v>
          </cell>
          <cell r="AJ214">
            <v>7980.4571609835712</v>
          </cell>
          <cell r="AK214">
            <v>0.76398198529411698</v>
          </cell>
          <cell r="AL214">
            <v>2.5928071965591427E-2</v>
          </cell>
          <cell r="AM214">
            <v>8014.0007999349555</v>
          </cell>
          <cell r="AN214">
            <v>0.75210661764705811</v>
          </cell>
          <cell r="AO214">
            <v>2.5525044940219538E-2</v>
          </cell>
          <cell r="AP214">
            <v>8053.6534962341702</v>
          </cell>
          <cell r="AQ214">
            <v>0.84799374999999999</v>
          </cell>
          <cell r="AR214">
            <v>2.8779268882769889E-2</v>
          </cell>
          <cell r="AS214">
            <v>7755.5726017107008</v>
          </cell>
          <cell r="AT214">
            <v>0.7257828860294111</v>
          </cell>
          <cell r="AU214">
            <v>2.4631668367311853E-2</v>
          </cell>
          <cell r="AV214">
            <v>8113.3616592132157</v>
          </cell>
        </row>
        <row r="215">
          <cell r="B215">
            <v>79</v>
          </cell>
          <cell r="C215">
            <v>3.8536699326008984E-2</v>
          </cell>
          <cell r="D215">
            <v>0.85931372549019536</v>
          </cell>
          <cell r="E215">
            <v>3.3115114665928279E-2</v>
          </cell>
          <cell r="F215">
            <v>7581.4517953097074</v>
          </cell>
          <cell r="G215">
            <v>0.96499999999999997</v>
          </cell>
          <cell r="H215">
            <v>3.7187914849598672E-2</v>
          </cell>
          <cell r="I215">
            <v>7231.4210720590354</v>
          </cell>
          <cell r="J215">
            <v>0.95</v>
          </cell>
          <cell r="K215">
            <v>3.6609864359708533E-2</v>
          </cell>
          <cell r="L215">
            <v>7283.7194697881041</v>
          </cell>
          <cell r="M215">
            <v>0.92500000000000004</v>
          </cell>
          <cell r="N215">
            <v>3.564644687655831E-2</v>
          </cell>
          <cell r="O215">
            <v>7328.0063352027437</v>
          </cell>
          <cell r="P215">
            <v>0.82923774509803849</v>
          </cell>
          <cell r="Q215">
            <v>3.1956085652620793E-2</v>
          </cell>
          <cell r="R215">
            <v>7654.0337024678956</v>
          </cell>
          <cell r="S215">
            <v>0.81634803921568555</v>
          </cell>
          <cell r="T215">
            <v>3.1459358932631867E-2</v>
          </cell>
          <cell r="U215">
            <v>7698.4625853363459</v>
          </cell>
          <cell r="V215">
            <v>0.79486519607843076</v>
          </cell>
          <cell r="W215">
            <v>3.0631481065983662E-2</v>
          </cell>
          <cell r="X215">
            <v>7737.7893387543381</v>
          </cell>
          <cell r="Y215">
            <v>0.91674999999999995</v>
          </cell>
          <cell r="Z215">
            <v>3.5328519107118733E-2</v>
          </cell>
          <cell r="AA215">
            <v>7363.9029460571919</v>
          </cell>
          <cell r="AB215">
            <v>0.892625</v>
          </cell>
          <cell r="AC215">
            <v>3.4398821235878771E-2</v>
          </cell>
          <cell r="AD215">
            <v>7407.0746878590016</v>
          </cell>
          <cell r="AE215">
            <v>0.87875000000000003</v>
          </cell>
          <cell r="AF215">
            <v>3.3864124532730397E-2</v>
          </cell>
          <cell r="AG215">
            <v>7456.5657057138569</v>
          </cell>
          <cell r="AH215">
            <v>0.78777585784313653</v>
          </cell>
          <cell r="AI215">
            <v>3.0358281369989748E-2</v>
          </cell>
          <cell r="AJ215">
            <v>7767.9469185955859</v>
          </cell>
          <cell r="AK215">
            <v>0.76704491421568566</v>
          </cell>
          <cell r="AL215">
            <v>2.9559379228674233E-2</v>
          </cell>
          <cell r="AM215">
            <v>7806.213210461935</v>
          </cell>
          <cell r="AN215">
            <v>0.75512193627450919</v>
          </cell>
          <cell r="AO215">
            <v>2.9099907012684476E-2</v>
          </cell>
          <cell r="AP215">
            <v>7848.0836288098362</v>
          </cell>
          <cell r="AQ215">
            <v>0.84799374999999999</v>
          </cell>
          <cell r="AR215">
            <v>3.267888017408483E-2</v>
          </cell>
          <cell r="AS215">
            <v>7532.3728924662246</v>
          </cell>
          <cell r="AT215">
            <v>0.72869266850490133</v>
          </cell>
          <cell r="AU215">
            <v>2.8081410267240519E-2</v>
          </cell>
          <cell r="AV215">
            <v>7913.5160254794127</v>
          </cell>
        </row>
        <row r="216">
          <cell r="B216">
            <v>80</v>
          </cell>
          <cell r="C216">
            <v>4.3604153670877346E-2</v>
          </cell>
          <cell r="D216">
            <v>0.86274509803921495</v>
          </cell>
          <cell r="E216">
            <v>3.7619269833698073E-2</v>
          </cell>
          <cell r="F216">
            <v>7330.3911497738181</v>
          </cell>
          <cell r="G216">
            <v>0.96499999999999997</v>
          </cell>
          <cell r="H216">
            <v>4.2078008292396635E-2</v>
          </cell>
          <cell r="I216">
            <v>6962.4996009897104</v>
          </cell>
          <cell r="J216">
            <v>0.95</v>
          </cell>
          <cell r="K216">
            <v>4.1423945987333476E-2</v>
          </cell>
          <cell r="L216">
            <v>7017.0634879649933</v>
          </cell>
          <cell r="M216">
            <v>0.92500000000000004</v>
          </cell>
          <cell r="N216">
            <v>4.0333842145561551E-2</v>
          </cell>
          <cell r="O216">
            <v>7066.7889466638562</v>
          </cell>
          <cell r="P216">
            <v>0.83254901960784244</v>
          </cell>
          <cell r="Q216">
            <v>3.630259538951864E-2</v>
          </cell>
          <cell r="R216">
            <v>7409.4407458837859</v>
          </cell>
          <cell r="S216">
            <v>0.81960784313725421</v>
          </cell>
          <cell r="T216">
            <v>3.5738306342013165E-2</v>
          </cell>
          <cell r="U216">
            <v>7456.273887634813</v>
          </cell>
          <cell r="V216">
            <v>0.7980392156862739</v>
          </cell>
          <cell r="W216">
            <v>3.4797824596170715E-2</v>
          </cell>
          <cell r="X216">
            <v>7500.7693911317147</v>
          </cell>
          <cell r="Y216">
            <v>0.91674999999999995</v>
          </cell>
          <cell r="Z216">
            <v>3.9974107877776804E-2</v>
          </cell>
          <cell r="AA216">
            <v>7103.7471601244424</v>
          </cell>
          <cell r="AB216">
            <v>0.892625</v>
          </cell>
          <cell r="AC216">
            <v>3.8922157670466889E-2</v>
          </cell>
          <cell r="AD216">
            <v>7152.2800497905373</v>
          </cell>
          <cell r="AE216">
            <v>0.87875000000000003</v>
          </cell>
          <cell r="AF216">
            <v>3.8317150038283468E-2</v>
          </cell>
          <cell r="AG216">
            <v>7204.0556360690762</v>
          </cell>
          <cell r="AH216">
            <v>0.79092156862745033</v>
          </cell>
          <cell r="AI216">
            <v>3.4487465620042707E-2</v>
          </cell>
          <cell r="AJ216">
            <v>7532.1254003737158</v>
          </cell>
          <cell r="AK216">
            <v>0.77010784313725433</v>
          </cell>
          <cell r="AL216">
            <v>3.3579900735304744E-2</v>
          </cell>
          <cell r="AM216">
            <v>7575.4663938340036</v>
          </cell>
          <cell r="AN216">
            <v>0.75813725490196016</v>
          </cell>
          <cell r="AO216">
            <v>3.3057933366362181E-2</v>
          </cell>
          <cell r="AP216">
            <v>7619.7051249836986</v>
          </cell>
          <cell r="AQ216">
            <v>0.84799374999999999</v>
          </cell>
          <cell r="AR216">
            <v>3.6976049786943549E-2</v>
          </cell>
          <cell r="AS216">
            <v>7286.2233812867962</v>
          </cell>
          <cell r="AT216">
            <v>0.73160245098039156</v>
          </cell>
          <cell r="AU216">
            <v>3.1900905698539504E-2</v>
          </cell>
          <cell r="AV216">
            <v>7691.2933353115423</v>
          </cell>
        </row>
        <row r="217">
          <cell r="B217">
            <v>81</v>
          </cell>
          <cell r="C217">
            <v>4.9223984886429074E-2</v>
          </cell>
          <cell r="D217">
            <v>0.86617647058823455</v>
          </cell>
          <cell r="E217">
            <v>4.2636657497215735E-2</v>
          </cell>
          <cell r="F217">
            <v>7054.6271871239242</v>
          </cell>
          <cell r="G217">
            <v>0.96499999999999997</v>
          </cell>
          <cell r="H217">
            <v>4.7501145415404053E-2</v>
          </cell>
          <cell r="I217">
            <v>6669.531485043457</v>
          </cell>
          <cell r="J217">
            <v>0.95</v>
          </cell>
          <cell r="K217">
            <v>4.6762785642107618E-2</v>
          </cell>
          <cell r="L217">
            <v>6726.3890290498421</v>
          </cell>
          <cell r="M217">
            <v>0.92500000000000004</v>
          </cell>
          <cell r="N217">
            <v>4.5532186019946894E-2</v>
          </cell>
          <cell r="O217">
            <v>6781.7581968131171</v>
          </cell>
          <cell r="P217">
            <v>0.83586029411764629</v>
          </cell>
          <cell r="Q217">
            <v>4.114437448481318E-2</v>
          </cell>
          <cell r="R217">
            <v>7140.4588164233537</v>
          </cell>
          <cell r="S217">
            <v>0.82286764705882276</v>
          </cell>
          <cell r="T217">
            <v>4.0504824622354947E-2</v>
          </cell>
          <cell r="U217">
            <v>7189.7992872685672</v>
          </cell>
          <cell r="V217">
            <v>0.80121323529411703</v>
          </cell>
          <cell r="W217">
            <v>3.9438908184924557E-2</v>
          </cell>
          <cell r="X217">
            <v>7239.7589335227867</v>
          </cell>
          <cell r="Y217">
            <v>0.91674999999999995</v>
          </cell>
          <cell r="Z217">
            <v>4.5126088144633848E-2</v>
          </cell>
          <cell r="AA217">
            <v>6819.7812048091773</v>
          </cell>
          <cell r="AB217">
            <v>0.892625</v>
          </cell>
          <cell r="AC217">
            <v>4.3938559509248749E-2</v>
          </cell>
          <cell r="AD217">
            <v>6873.897877989255</v>
          </cell>
          <cell r="AE217">
            <v>0.87875000000000003</v>
          </cell>
          <cell r="AF217">
            <v>4.325557671894955E-2</v>
          </cell>
          <cell r="AG217">
            <v>6928.0167553776755</v>
          </cell>
          <cell r="AH217">
            <v>0.79406727941176392</v>
          </cell>
          <cell r="AI217">
            <v>3.908715576057252E-2</v>
          </cell>
          <cell r="AJ217">
            <v>7272.3614845824768</v>
          </cell>
          <cell r="AK217">
            <v>0.7731707720588229</v>
          </cell>
          <cell r="AL217">
            <v>3.80585463984522E-2</v>
          </cell>
          <cell r="AM217">
            <v>7321.0829843054207</v>
          </cell>
          <cell r="AN217">
            <v>0.76115257352941113</v>
          </cell>
          <cell r="AO217">
            <v>3.7466962775678327E-2</v>
          </cell>
          <cell r="AP217">
            <v>7367.8134206906589</v>
          </cell>
          <cell r="AQ217">
            <v>0.84799374999999999</v>
          </cell>
          <cell r="AR217">
            <v>4.1741631533786315E-2</v>
          </cell>
          <cell r="AS217">
            <v>7016.8076227815436</v>
          </cell>
          <cell r="AT217">
            <v>0.73451223345588168</v>
          </cell>
          <cell r="AU217">
            <v>3.6155619078529586E-2</v>
          </cell>
          <cell r="AV217">
            <v>7445.9341119219634</v>
          </cell>
        </row>
        <row r="218">
          <cell r="B218">
            <v>82</v>
          </cell>
          <cell r="C218">
            <v>5.5592266625080093E-2</v>
          </cell>
          <cell r="D218">
            <v>0.86960784313725414</v>
          </cell>
          <cell r="E218">
            <v>4.8343471074947061E-2</v>
          </cell>
          <cell r="F218">
            <v>6753.8414639759758</v>
          </cell>
          <cell r="G218">
            <v>0.96499999999999997</v>
          </cell>
          <cell r="H218">
            <v>5.364653729320229E-2</v>
          </cell>
          <cell r="I218">
            <v>6352.721100119792</v>
          </cell>
          <cell r="J218">
            <v>0.95</v>
          </cell>
          <cell r="K218">
            <v>5.2812653293826083E-2</v>
          </cell>
          <cell r="L218">
            <v>6411.8443407389605</v>
          </cell>
          <cell r="M218">
            <v>0.92500000000000004</v>
          </cell>
          <cell r="N218">
            <v>5.1422846628199091E-2</v>
          </cell>
          <cell r="O218">
            <v>6472.9699210535227</v>
          </cell>
          <cell r="P218">
            <v>0.83917156862745024</v>
          </cell>
          <cell r="Q218">
            <v>4.6651449587323909E-2</v>
          </cell>
          <cell r="R218">
            <v>6846.6691048870453</v>
          </cell>
          <cell r="S218">
            <v>0.82612745098039142</v>
          </cell>
          <cell r="T218">
            <v>4.5926297521199706E-2</v>
          </cell>
          <cell r="U218">
            <v>6898.5777280678212</v>
          </cell>
          <cell r="V218">
            <v>0.80438725490196017</v>
          </cell>
          <cell r="W218">
            <v>4.4717710744326032E-2</v>
          </cell>
          <cell r="X218">
            <v>6954.230745662594</v>
          </cell>
          <cell r="Y218">
            <v>0.91674999999999995</v>
          </cell>
          <cell r="Z218">
            <v>5.096421042854217E-2</v>
          </cell>
          <cell r="AA218">
            <v>6512.0311570338417</v>
          </cell>
          <cell r="AB218">
            <v>0.892625</v>
          </cell>
          <cell r="AC218">
            <v>4.9623046996212117E-2</v>
          </cell>
          <cell r="AD218">
            <v>6571.8687070167252</v>
          </cell>
          <cell r="AE218">
            <v>0.87875000000000003</v>
          </cell>
          <cell r="AF218">
            <v>4.8851704296789131E-2</v>
          </cell>
          <cell r="AG218">
            <v>6628.3413951052689</v>
          </cell>
          <cell r="AH218">
            <v>0.79721299019607772</v>
          </cell>
          <cell r="AI218">
            <v>4.4318877107957712E-2</v>
          </cell>
          <cell r="AJ218">
            <v>6988.105558487413</v>
          </cell>
          <cell r="AK218">
            <v>0.77623370098039146</v>
          </cell>
          <cell r="AL218">
            <v>4.3152590868274616E-2</v>
          </cell>
          <cell r="AM218">
            <v>7042.4532078603143</v>
          </cell>
          <cell r="AN218">
            <v>0.76416789215686209</v>
          </cell>
          <cell r="AO218">
            <v>4.2481825207109726E-2</v>
          </cell>
          <cell r="AP218">
            <v>7091.7638295194993</v>
          </cell>
          <cell r="AQ218">
            <v>0.84799374999999999</v>
          </cell>
          <cell r="AR218">
            <v>4.7141894646401512E-2</v>
          </cell>
          <cell r="AS218">
            <v>6723.9146244479334</v>
          </cell>
          <cell r="AT218">
            <v>0.73742201593137191</v>
          </cell>
          <cell r="AU218">
            <v>4.0994961324860885E-2</v>
          </cell>
          <cell r="AV218">
            <v>7176.7217544874829</v>
          </cell>
        </row>
        <row r="219">
          <cell r="B219">
            <v>83</v>
          </cell>
          <cell r="C219">
            <v>6.280017017697119E-2</v>
          </cell>
          <cell r="D219">
            <v>0.87303921568627374</v>
          </cell>
          <cell r="E219">
            <v>5.4827011316267445E-2</v>
          </cell>
          <cell r="F219">
            <v>6427.3373245174753</v>
          </cell>
          <cell r="G219">
            <v>0.96499999999999997</v>
          </cell>
          <cell r="H219">
            <v>6.0602164220777195E-2</v>
          </cell>
          <cell r="I219">
            <v>6011.9196107089028</v>
          </cell>
          <cell r="J219">
            <v>0.95</v>
          </cell>
          <cell r="K219">
            <v>5.966016166812263E-2</v>
          </cell>
          <cell r="L219">
            <v>6073.2178285975324</v>
          </cell>
          <cell r="M219">
            <v>0.92500000000000004</v>
          </cell>
          <cell r="N219">
            <v>5.8090157413698357E-2</v>
          </cell>
          <cell r="O219">
            <v>6140.1113815742419</v>
          </cell>
          <cell r="P219">
            <v>0.84248284313725408</v>
          </cell>
          <cell r="Q219">
            <v>5.2908065920198082E-2</v>
          </cell>
          <cell r="R219">
            <v>6527.2620662993195</v>
          </cell>
          <cell r="S219">
            <v>0.82938725490195997</v>
          </cell>
          <cell r="T219">
            <v>5.2085660750454066E-2</v>
          </cell>
          <cell r="U219">
            <v>6581.7515948554565</v>
          </cell>
          <cell r="V219">
            <v>0.8075612745098032</v>
          </cell>
          <cell r="W219">
            <v>5.0714985467547387E-2</v>
          </cell>
          <cell r="X219">
            <v>6643.2534667287555</v>
          </cell>
          <cell r="Y219">
            <v>0.91674999999999995</v>
          </cell>
          <cell r="Z219">
            <v>5.7572056009738339E-2</v>
          </cell>
          <cell r="AA219">
            <v>6180.1506308295466</v>
          </cell>
          <cell r="AB219">
            <v>0.892625</v>
          </cell>
          <cell r="AC219">
            <v>5.605700190421891E-2</v>
          </cell>
          <cell r="AD219">
            <v>6245.752557315499</v>
          </cell>
          <cell r="AE219">
            <v>0.87875000000000003</v>
          </cell>
          <cell r="AF219">
            <v>5.5185649543013436E-2</v>
          </cell>
          <cell r="AG219">
            <v>6304.5356212934203</v>
          </cell>
          <cell r="AH219">
            <v>0.8003587009803913</v>
          </cell>
          <cell r="AI219">
            <v>5.0262662624188173E-2</v>
          </cell>
          <cell r="AJ219">
            <v>6678.4005670233737</v>
          </cell>
          <cell r="AK219">
            <v>0.77929662990196003</v>
          </cell>
          <cell r="AL219">
            <v>4.8939960976183222E-2</v>
          </cell>
          <cell r="AM219">
            <v>6738.5531058725501</v>
          </cell>
          <cell r="AN219">
            <v>0.76718321078431306</v>
          </cell>
          <cell r="AO219">
            <v>4.8179236194170021E-2</v>
          </cell>
          <cell r="AP219">
            <v>6790.4927581037482</v>
          </cell>
          <cell r="AQ219">
            <v>0.84799374999999999</v>
          </cell>
          <cell r="AR219">
            <v>5.3254151809007964E-2</v>
          </cell>
          <cell r="AS219">
            <v>6406.9365496108103</v>
          </cell>
          <cell r="AT219">
            <v>0.74033179840686203</v>
          </cell>
          <cell r="AU219">
            <v>4.6492962927374065E-2</v>
          </cell>
          <cell r="AV219">
            <v>6882.5123237229809</v>
          </cell>
        </row>
        <row r="220">
          <cell r="B220">
            <v>84</v>
          </cell>
          <cell r="C220">
            <v>7.0986319346716023E-2</v>
          </cell>
          <cell r="D220">
            <v>0.87647058823529334</v>
          </cell>
          <cell r="E220">
            <v>6.2217421074474574E-2</v>
          </cell>
          <cell r="F220">
            <v>6074.9456282926876</v>
          </cell>
          <cell r="G220">
            <v>0.96499999999999997</v>
          </cell>
          <cell r="H220">
            <v>6.8501798169580963E-2</v>
          </cell>
          <cell r="I220">
            <v>5647.5842711786108</v>
          </cell>
          <cell r="J220">
            <v>0.95</v>
          </cell>
          <cell r="K220">
            <v>6.7437003379380217E-2</v>
          </cell>
          <cell r="L220">
            <v>5710.8886710976794</v>
          </cell>
          <cell r="M220">
            <v>0.92500000000000004</v>
          </cell>
          <cell r="N220">
            <v>6.5662345395712321E-2</v>
          </cell>
          <cell r="O220">
            <v>5783.4313448809535</v>
          </cell>
          <cell r="P220">
            <v>0.84579411764705803</v>
          </cell>
          <cell r="Q220">
            <v>6.0039811336867963E-2</v>
          </cell>
          <cell r="R220">
            <v>6181.9172546171467</v>
          </cell>
          <cell r="S220">
            <v>0.83264705882352863</v>
          </cell>
          <cell r="T220">
            <v>5.9106550020750846E-2</v>
          </cell>
          <cell r="U220">
            <v>6238.9367141420553</v>
          </cell>
          <cell r="V220">
            <v>0.81073529411764633</v>
          </cell>
          <cell r="W220">
            <v>5.7551114493888986E-2</v>
          </cell>
          <cell r="X220">
            <v>6306.3409637063733</v>
          </cell>
          <cell r="Y220">
            <v>0.91674999999999995</v>
          </cell>
          <cell r="Z220">
            <v>6.5076708261101915E-2</v>
          </cell>
          <cell r="AA220">
            <v>5824.3466525628082</v>
          </cell>
          <cell r="AB220">
            <v>0.892625</v>
          </cell>
          <cell r="AC220">
            <v>6.3364163306862384E-2</v>
          </cell>
          <cell r="AD220">
            <v>5895.634394316784</v>
          </cell>
          <cell r="AE220">
            <v>0.87875000000000003</v>
          </cell>
          <cell r="AF220">
            <v>6.2379228125926708E-2</v>
          </cell>
          <cell r="AG220">
            <v>5956.6157279652771</v>
          </cell>
          <cell r="AH220">
            <v>0.80350441176470511</v>
          </cell>
          <cell r="AI220">
            <v>5.7037820770024561E-2</v>
          </cell>
          <cell r="AJ220">
            <v>6342.7263724538907</v>
          </cell>
          <cell r="AK220">
            <v>0.7823595588235287</v>
          </cell>
          <cell r="AL220">
            <v>5.5536825486602867E-2</v>
          </cell>
          <cell r="AM220">
            <v>6408.7685798352095</v>
          </cell>
          <cell r="AN220">
            <v>0.77019852941176403</v>
          </cell>
          <cell r="AO220">
            <v>5.4673558769194538E-2</v>
          </cell>
          <cell r="AP220">
            <v>6463.3320036362666</v>
          </cell>
          <cell r="AQ220">
            <v>0.84799374999999999</v>
          </cell>
          <cell r="AR220">
            <v>6.0195955141519271E-2</v>
          </cell>
          <cell r="AS220">
            <v>6065.7405779671544</v>
          </cell>
          <cell r="AT220">
            <v>0.74324158088235226</v>
          </cell>
          <cell r="AU220">
            <v>5.2759984212272723E-2</v>
          </cell>
          <cell r="AV220">
            <v>6562.5239334089338</v>
          </cell>
        </row>
        <row r="221">
          <cell r="B221">
            <v>85</v>
          </cell>
          <cell r="C221">
            <v>7.9915207191634127E-2</v>
          </cell>
          <cell r="D221">
            <v>0.87990196078431293</v>
          </cell>
          <cell r="E221">
            <v>7.0317547504403499E-2</v>
          </cell>
          <cell r="F221">
            <v>5696.9781781326628</v>
          </cell>
          <cell r="G221">
            <v>0.96499999999999997</v>
          </cell>
          <cell r="H221">
            <v>7.7118174939926926E-2</v>
          </cell>
          <cell r="I221">
            <v>5260.7145932886333</v>
          </cell>
          <cell r="J221">
            <v>0.95</v>
          </cell>
          <cell r="K221">
            <v>7.5919446832052415E-2</v>
          </cell>
          <cell r="L221">
            <v>5325.7634524856012</v>
          </cell>
          <cell r="M221">
            <v>0.92500000000000004</v>
          </cell>
          <cell r="N221">
            <v>7.3921566652261572E-2</v>
          </cell>
          <cell r="O221">
            <v>5403.6776783409914</v>
          </cell>
          <cell r="P221">
            <v>0.84910539215686198</v>
          </cell>
          <cell r="Q221">
            <v>6.7856433341749373E-2</v>
          </cell>
          <cell r="R221">
            <v>5810.756108949804</v>
          </cell>
          <cell r="S221">
            <v>0.83590686274509729</v>
          </cell>
          <cell r="T221">
            <v>6.6801670129183324E-2</v>
          </cell>
          <cell r="U221">
            <v>5870.1746891713192</v>
          </cell>
          <cell r="V221">
            <v>0.81390931372548947</v>
          </cell>
          <cell r="W221">
            <v>6.504373144157323E-2</v>
          </cell>
          <cell r="X221">
            <v>5943.4040128666056</v>
          </cell>
          <cell r="Y221">
            <v>0.91674999999999995</v>
          </cell>
          <cell r="Z221">
            <v>7.3262266192930581E-2</v>
          </cell>
          <cell r="AA221">
            <v>5445.3173446424526</v>
          </cell>
          <cell r="AB221">
            <v>0.892625</v>
          </cell>
          <cell r="AC221">
            <v>7.1334311819432408E-2</v>
          </cell>
          <cell r="AD221">
            <v>5522.0624537577405</v>
          </cell>
          <cell r="AE221">
            <v>0.87875000000000003</v>
          </cell>
          <cell r="AF221">
            <v>7.0225488319648491E-2</v>
          </cell>
          <cell r="AG221">
            <v>5585.0466366120481</v>
          </cell>
          <cell r="AH221">
            <v>0.8066501225490188</v>
          </cell>
          <cell r="AI221">
            <v>6.44636116746619E-2</v>
          </cell>
          <cell r="AJ221">
            <v>5980.9510824285571</v>
          </cell>
          <cell r="AK221">
            <v>0.78542248774509738</v>
          </cell>
          <cell r="AL221">
            <v>6.276720084111817E-2</v>
          </cell>
          <cell r="AM221">
            <v>6052.8459176328779</v>
          </cell>
          <cell r="AN221">
            <v>0.773213848039215</v>
          </cell>
          <cell r="AO221">
            <v>6.179154486949457E-2</v>
          </cell>
          <cell r="AP221">
            <v>6109.9586414906435</v>
          </cell>
          <cell r="AQ221">
            <v>0.84799374999999999</v>
          </cell>
          <cell r="AR221">
            <v>6.7767596228460791E-2</v>
          </cell>
          <cell r="AS221">
            <v>5700.6075302357503</v>
          </cell>
          <cell r="AT221">
            <v>0.74615136335784238</v>
          </cell>
          <cell r="AU221">
            <v>5.9628840799062256E-2</v>
          </cell>
          <cell r="AV221">
            <v>6216.2852742896166</v>
          </cell>
        </row>
        <row r="222">
          <cell r="B222">
            <v>86</v>
          </cell>
          <cell r="C222">
            <v>8.9353399172099668E-2</v>
          </cell>
          <cell r="D222">
            <v>0.88333333333333253</v>
          </cell>
          <cell r="E222">
            <v>7.892883593535463E-2</v>
          </cell>
          <cell r="F222">
            <v>5296.3806444602687</v>
          </cell>
          <cell r="G222">
            <v>0.96499999999999997</v>
          </cell>
          <cell r="H222">
            <v>8.6226030201076179E-2</v>
          </cell>
          <cell r="I222">
            <v>4855.0178849743743</v>
          </cell>
          <cell r="J222">
            <v>0.95</v>
          </cell>
          <cell r="K222">
            <v>8.4885729213494687E-2</v>
          </cell>
          <cell r="L222">
            <v>4921.4344372145324</v>
          </cell>
          <cell r="M222">
            <v>0.92500000000000004</v>
          </cell>
          <cell r="N222">
            <v>8.2651894234192197E-2</v>
          </cell>
          <cell r="O222">
            <v>5004.2293586741698</v>
          </cell>
          <cell r="P222">
            <v>0.85241666666666582</v>
          </cell>
          <cell r="Q222">
            <v>7.6166326677617219E-2</v>
          </cell>
          <cell r="R222">
            <v>5416.4589243776882</v>
          </cell>
          <cell r="S222">
            <v>0.83916666666666584</v>
          </cell>
          <cell r="T222">
            <v>7.49823941385869E-2</v>
          </cell>
          <cell r="U222">
            <v>5478.0372159846156</v>
          </cell>
          <cell r="V222">
            <v>0.81708333333333261</v>
          </cell>
          <cell r="W222">
            <v>7.3009173240203035E-2</v>
          </cell>
          <cell r="X222">
            <v>5556.8228384049416</v>
          </cell>
          <cell r="Y222">
            <v>0.91674999999999995</v>
          </cell>
          <cell r="Z222">
            <v>8.191472869102237E-2</v>
          </cell>
          <cell r="AA222">
            <v>5046.3810558342757</v>
          </cell>
          <cell r="AB222">
            <v>0.892625</v>
          </cell>
          <cell r="AC222">
            <v>7.9759077935995459E-2</v>
          </cell>
          <cell r="AD222">
            <v>5128.1499287950055</v>
          </cell>
          <cell r="AE222">
            <v>0.87875000000000003</v>
          </cell>
          <cell r="AF222">
            <v>7.8519299522482586E-2</v>
          </cell>
          <cell r="AG222">
            <v>5192.8340092679564</v>
          </cell>
          <cell r="AH222">
            <v>0.80979583333333249</v>
          </cell>
          <cell r="AI222">
            <v>7.2358010343736345E-2</v>
          </cell>
          <cell r="AJ222">
            <v>5595.3973744057339</v>
          </cell>
          <cell r="AK222">
            <v>0.78848541666666594</v>
          </cell>
          <cell r="AL222">
            <v>7.0453852176795936E-2</v>
          </cell>
          <cell r="AM222">
            <v>5672.9257222604729</v>
          </cell>
          <cell r="AN222">
            <v>0.77622916666666597</v>
          </cell>
          <cell r="AO222">
            <v>6.9358714578192884E-2</v>
          </cell>
          <cell r="AP222">
            <v>5732.4148579442181</v>
          </cell>
          <cell r="AQ222">
            <v>0.84799374999999999</v>
          </cell>
          <cell r="AR222">
            <v>7.5771124039195697E-2</v>
          </cell>
          <cell r="AS222">
            <v>5314.2910608698112</v>
          </cell>
          <cell r="AT222">
            <v>0.74906114583333261</v>
          </cell>
          <cell r="AU222">
            <v>6.6931159567956131E-2</v>
          </cell>
          <cell r="AV222">
            <v>5845.6153893074461</v>
          </cell>
        </row>
        <row r="223">
          <cell r="B223">
            <v>87</v>
          </cell>
          <cell r="C223">
            <v>9.9740727580629338E-2</v>
          </cell>
          <cell r="D223">
            <v>0.88676470588235212</v>
          </cell>
          <cell r="E223">
            <v>8.844655695752858E-2</v>
          </cell>
          <cell r="F223">
            <v>4878.3434855224768</v>
          </cell>
          <cell r="G223">
            <v>0.96499999999999997</v>
          </cell>
          <cell r="H223">
            <v>9.6249802115307301E-2</v>
          </cell>
          <cell r="I223">
            <v>4436.3889661978083</v>
          </cell>
          <cell r="J223">
            <v>0.95</v>
          </cell>
          <cell r="K223">
            <v>9.4753691201597864E-2</v>
          </cell>
          <cell r="L223">
            <v>4503.6748862351724</v>
          </cell>
          <cell r="M223">
            <v>0.92500000000000004</v>
          </cell>
          <cell r="N223">
            <v>9.2260173012082142E-2</v>
          </cell>
          <cell r="O223">
            <v>4590.6203229973926</v>
          </cell>
          <cell r="P223">
            <v>0.85572794117646978</v>
          </cell>
          <cell r="Q223">
            <v>8.5350927464015083E-2</v>
          </cell>
          <cell r="R223">
            <v>5003.9071445076415</v>
          </cell>
          <cell r="S223">
            <v>0.8424264705882345</v>
          </cell>
          <cell r="T223">
            <v>8.4024229109652154E-2</v>
          </cell>
          <cell r="U223">
            <v>5067.2808703498104</v>
          </cell>
          <cell r="V223">
            <v>0.82025735294117574</v>
          </cell>
          <cell r="W223">
            <v>8.1813065185713935E-2</v>
          </cell>
          <cell r="X223">
            <v>5151.1237971307182</v>
          </cell>
          <cell r="Y223">
            <v>0.91674999999999995</v>
          </cell>
          <cell r="Z223">
            <v>9.1437312009541943E-2</v>
          </cell>
          <cell r="AA223">
            <v>4633.0081207740959</v>
          </cell>
          <cell r="AB223">
            <v>0.892625</v>
          </cell>
          <cell r="AC223">
            <v>8.9031066956659258E-2</v>
          </cell>
          <cell r="AD223">
            <v>4719.1334189567751</v>
          </cell>
          <cell r="AE223">
            <v>0.87875000000000003</v>
          </cell>
          <cell r="AF223">
            <v>8.7647164361478028E-2</v>
          </cell>
          <cell r="AG223">
            <v>4785.0963203237116</v>
          </cell>
          <cell r="AH223">
            <v>0.8129415441176463</v>
          </cell>
          <cell r="AI223">
            <v>8.1083381090814324E-2</v>
          </cell>
          <cell r="AJ223">
            <v>5190.5255533111686</v>
          </cell>
          <cell r="AK223">
            <v>0.79154834558823461</v>
          </cell>
          <cell r="AL223">
            <v>7.8949607904213959E-2</v>
          </cell>
          <cell r="AM223">
            <v>5273.2462520143908</v>
          </cell>
          <cell r="AN223">
            <v>0.77924448529411694</v>
          </cell>
          <cell r="AO223">
            <v>7.7722411926428245E-2</v>
          </cell>
          <cell r="AP223">
            <v>5334.821931968273</v>
          </cell>
          <cell r="AQ223">
            <v>0.84799374999999999</v>
          </cell>
          <cell r="AR223">
            <v>8.4579513608826304E-2</v>
          </cell>
          <cell r="AS223">
            <v>4911.6212537162555</v>
          </cell>
          <cell r="AT223">
            <v>0.75197092830882284</v>
          </cell>
          <cell r="AU223">
            <v>7.5002127509003258E-2</v>
          </cell>
          <cell r="AV223">
            <v>5454.3615729128096</v>
          </cell>
        </row>
        <row r="224">
          <cell r="B224">
            <v>88</v>
          </cell>
          <cell r="C224">
            <v>0.11106119534652255</v>
          </cell>
          <cell r="D224">
            <v>0.89019607843137172</v>
          </cell>
          <cell r="E224">
            <v>9.8866240563374883E-2</v>
          </cell>
          <cell r="F224">
            <v>4446.8708005718245</v>
          </cell>
          <cell r="G224">
            <v>0.96499999999999997</v>
          </cell>
          <cell r="H224">
            <v>0.10717405350939425</v>
          </cell>
          <cell r="I224">
            <v>4009.3874060947364</v>
          </cell>
          <cell r="J224">
            <v>0.95</v>
          </cell>
          <cell r="K224">
            <v>0.10550813557919642</v>
          </cell>
          <cell r="L224">
            <v>4076.9350667924537</v>
          </cell>
          <cell r="M224">
            <v>0.92500000000000004</v>
          </cell>
          <cell r="N224">
            <v>0.10273160569553336</v>
          </cell>
          <cell r="O224">
            <v>4167.0888977648729</v>
          </cell>
          <cell r="P224">
            <v>0.85903921568627373</v>
          </cell>
          <cell r="Q224">
            <v>9.5405922143656757E-2</v>
          </cell>
          <cell r="R224">
            <v>4576.8190287801026</v>
          </cell>
          <cell r="S224">
            <v>0.84568627450980305</v>
          </cell>
          <cell r="T224">
            <v>9.3922928535206132E-2</v>
          </cell>
          <cell r="U224">
            <v>4641.5065015365808</v>
          </cell>
          <cell r="V224">
            <v>0.82343137254901888</v>
          </cell>
          <cell r="W224">
            <v>9.1451272521121771E-2</v>
          </cell>
          <cell r="X224">
            <v>4729.6945701363802</v>
          </cell>
          <cell r="Y224">
            <v>0.91674999999999995</v>
          </cell>
          <cell r="Z224">
            <v>0.10181535083392454</v>
          </cell>
          <cell r="AA224">
            <v>4209.3783116921331</v>
          </cell>
          <cell r="AB224">
            <v>0.892625</v>
          </cell>
          <cell r="AC224">
            <v>9.9135999496189689E-2</v>
          </cell>
          <cell r="AD224">
            <v>4298.9839355562262</v>
          </cell>
          <cell r="AE224">
            <v>0.87875000000000003</v>
          </cell>
          <cell r="AF224">
            <v>9.7595025410756694E-2</v>
          </cell>
          <cell r="AG224">
            <v>4365.6961966507952</v>
          </cell>
          <cell r="AH224">
            <v>0.81608725490195999</v>
          </cell>
          <cell r="AI224">
            <v>9.0635626036473918E-2</v>
          </cell>
          <cell r="AJ224">
            <v>4769.6601918104288</v>
          </cell>
          <cell r="AK224">
            <v>0.79461127450980329</v>
          </cell>
          <cell r="AL224">
            <v>8.8250477982882519E-2</v>
          </cell>
          <cell r="AM224">
            <v>4856.9255280354882</v>
          </cell>
          <cell r="AN224">
            <v>0.78225980392156791</v>
          </cell>
          <cell r="AO224">
            <v>8.6878708895065673E-2</v>
          </cell>
          <cell r="AP224">
            <v>4920.1867042176909</v>
          </cell>
          <cell r="AQ224">
            <v>0.84799374999999999</v>
          </cell>
          <cell r="AR224">
            <v>9.4179199521380208E-2</v>
          </cell>
          <cell r="AS224">
            <v>4496.1987170461607</v>
          </cell>
          <cell r="AT224">
            <v>0.75488071078431307</v>
          </cell>
          <cell r="AU224">
            <v>8.3837954083738384E-2</v>
          </cell>
          <cell r="AV224">
            <v>5045.2728507409956</v>
          </cell>
        </row>
        <row r="225">
          <cell r="B225">
            <v>89</v>
          </cell>
          <cell r="C225">
            <v>0.12362550068264541</v>
          </cell>
          <cell r="D225">
            <v>0.89362745098039131</v>
          </cell>
          <cell r="E225">
            <v>0.11047514105120705</v>
          </cell>
          <cell r="F225">
            <v>4007.225402248243</v>
          </cell>
          <cell r="G225">
            <v>0.96499999999999997</v>
          </cell>
          <cell r="H225">
            <v>0.11929860815875282</v>
          </cell>
          <cell r="I225">
            <v>3579.6851056940477</v>
          </cell>
          <cell r="J225">
            <v>0.95</v>
          </cell>
          <cell r="K225">
            <v>0.11744422564851313</v>
          </cell>
          <cell r="L225">
            <v>3646.7852490177352</v>
          </cell>
          <cell r="M225">
            <v>0.92500000000000004</v>
          </cell>
          <cell r="N225">
            <v>0.11435358813144701</v>
          </cell>
          <cell r="O225">
            <v>3738.9971642214568</v>
          </cell>
          <cell r="P225">
            <v>0.86235049019607757</v>
          </cell>
          <cell r="Q225">
            <v>0.10660851111441479</v>
          </cell>
          <cell r="R225">
            <v>4140.1633888547012</v>
          </cell>
          <cell r="S225">
            <v>0.84894607843137171</v>
          </cell>
          <cell r="T225">
            <v>0.10495138399864669</v>
          </cell>
          <cell r="U225">
            <v>4205.5626180970658</v>
          </cell>
          <cell r="V225">
            <v>0.82660539215686202</v>
          </cell>
          <cell r="W225">
            <v>0.10218950547236652</v>
          </cell>
          <cell r="X225">
            <v>4297.1579830611681</v>
          </cell>
          <cell r="Y225">
            <v>0.91674999999999995</v>
          </cell>
          <cell r="Z225">
            <v>0.11333367775081518</v>
          </cell>
          <cell r="AA225">
            <v>3780.7989820944854</v>
          </cell>
          <cell r="AB225">
            <v>0.892625</v>
          </cell>
          <cell r="AC225">
            <v>0.11035121254684636</v>
          </cell>
          <cell r="AD225">
            <v>3872.7998662867967</v>
          </cell>
          <cell r="AE225">
            <v>0.87875000000000003</v>
          </cell>
          <cell r="AF225">
            <v>0.10863590872487466</v>
          </cell>
          <cell r="AG225">
            <v>3939.6259654030168</v>
          </cell>
          <cell r="AH225">
            <v>0.81923296568627368</v>
          </cell>
          <cell r="AI225">
            <v>0.10127808555869405</v>
          </cell>
          <cell r="AJ225">
            <v>4337.3590543444425</v>
          </cell>
          <cell r="AK225">
            <v>0.79767420343137174</v>
          </cell>
          <cell r="AL225">
            <v>9.861287278083368E-2</v>
          </cell>
          <cell r="AM225">
            <v>4428.2995286590922</v>
          </cell>
          <cell r="AN225">
            <v>0.78527512254901888</v>
          </cell>
          <cell r="AO225">
            <v>9.7080030198748196E-2</v>
          </cell>
          <cell r="AP225">
            <v>4492.7272358325899</v>
          </cell>
          <cell r="AQ225">
            <v>0.84799374999999999</v>
          </cell>
          <cell r="AR225">
            <v>0.10483365191950404</v>
          </cell>
          <cell r="AS225">
            <v>4072.7503209856968</v>
          </cell>
          <cell r="AT225">
            <v>0.75779049325980319</v>
          </cell>
          <cell r="AU225">
            <v>9.3682229141792001E-2</v>
          </cell>
          <cell r="AV225">
            <v>4622.28749714064</v>
          </cell>
        </row>
        <row r="226">
          <cell r="B226">
            <v>90</v>
          </cell>
          <cell r="C226">
            <v>0.13761614567422117</v>
          </cell>
          <cell r="D226">
            <v>0.89705882352941091</v>
          </cell>
          <cell r="E226">
            <v>0.12344977773716888</v>
          </cell>
          <cell r="F226">
            <v>3564.5266107108887</v>
          </cell>
          <cell r="G226">
            <v>0.96499999999999997</v>
          </cell>
          <cell r="H226">
            <v>0.13279958057562344</v>
          </cell>
          <cell r="I226">
            <v>3152.6336549381299</v>
          </cell>
          <cell r="J226">
            <v>1</v>
          </cell>
          <cell r="K226">
            <v>0.13761614567422117</v>
          </cell>
          <cell r="L226">
            <v>3218.4913793404271</v>
          </cell>
          <cell r="M226">
            <v>0.92500000000000004</v>
          </cell>
          <cell r="N226">
            <v>0.12729493474865458</v>
          </cell>
          <cell r="O226">
            <v>3311.429422479428</v>
          </cell>
          <cell r="P226">
            <v>0.86566176470588152</v>
          </cell>
          <cell r="Q226">
            <v>0.11912903551636797</v>
          </cell>
          <cell r="R226">
            <v>3698.7867341984916</v>
          </cell>
          <cell r="S226">
            <v>0.89705882352941091</v>
          </cell>
          <cell r="T226">
            <v>0.12344977773716888</v>
          </cell>
          <cell r="U226">
            <v>3764.1830008348065</v>
          </cell>
          <cell r="V226">
            <v>0.82977941176470515</v>
          </cell>
          <cell r="W226">
            <v>0.11419104440688121</v>
          </cell>
          <cell r="X226">
            <v>3858.0335338355153</v>
          </cell>
          <cell r="Y226">
            <v>0.96499999999999997</v>
          </cell>
          <cell r="Z226">
            <v>0.13279958057562344</v>
          </cell>
          <cell r="AA226">
            <v>3352.3071286171789</v>
          </cell>
          <cell r="AB226">
            <v>0.892625</v>
          </cell>
          <cell r="AC226">
            <v>0.12283961203245168</v>
          </cell>
          <cell r="AD226">
            <v>3445.4317050907844</v>
          </cell>
          <cell r="AE226">
            <v>0.92500000000000004</v>
          </cell>
          <cell r="AF226">
            <v>0.12729493474865458</v>
          </cell>
          <cell r="AG226">
            <v>3511.6411186153482</v>
          </cell>
          <cell r="AH226">
            <v>0.86566176470588152</v>
          </cell>
          <cell r="AI226">
            <v>0.11912903551636797</v>
          </cell>
          <cell r="AJ226">
            <v>3898.0796329397695</v>
          </cell>
          <cell r="AK226">
            <v>0.80073713235294042</v>
          </cell>
          <cell r="AL226">
            <v>0.11019435785264037</v>
          </cell>
          <cell r="AM226">
            <v>3991.6121906040075</v>
          </cell>
          <cell r="AN226">
            <v>0.82977941176470515</v>
          </cell>
          <cell r="AO226">
            <v>0.11419104440688121</v>
          </cell>
          <cell r="AP226">
            <v>4056.5731401032235</v>
          </cell>
          <cell r="AQ226">
            <v>0.892625</v>
          </cell>
          <cell r="AR226">
            <v>0.12283961203245168</v>
          </cell>
          <cell r="AS226">
            <v>3645.789031480434</v>
          </cell>
          <cell r="AT226">
            <v>0.80073713235294042</v>
          </cell>
          <cell r="AU226">
            <v>0.11019435785264037</v>
          </cell>
          <cell r="AV226">
            <v>4189.2613006742704</v>
          </cell>
        </row>
        <row r="227">
          <cell r="B227">
            <v>91</v>
          </cell>
          <cell r="C227">
            <v>0.15171298065062461</v>
          </cell>
          <cell r="D227">
            <v>0.9004901960784305</v>
          </cell>
          <cell r="E227">
            <v>0.13661605169372409</v>
          </cell>
          <cell r="F227">
            <v>3124.4865928804056</v>
          </cell>
          <cell r="G227">
            <v>0.96499999999999997</v>
          </cell>
          <cell r="H227">
            <v>0.14640302632785274</v>
          </cell>
          <cell r="I227">
            <v>2733.9652278537515</v>
          </cell>
          <cell r="J227">
            <v>1</v>
          </cell>
          <cell r="K227">
            <v>0.15171298065062461</v>
          </cell>
          <cell r="L227">
            <v>2775.5750008298896</v>
          </cell>
          <cell r="M227">
            <v>0.92500000000000004</v>
          </cell>
          <cell r="N227">
            <v>0.14033450710182777</v>
          </cell>
          <cell r="O227">
            <v>2889.901230220134</v>
          </cell>
          <cell r="P227">
            <v>0.86897303921568536</v>
          </cell>
          <cell r="Q227">
            <v>0.13183448988444374</v>
          </cell>
          <cell r="R227">
            <v>3258.1538379726885</v>
          </cell>
          <cell r="S227">
            <v>0.9004901960784305</v>
          </cell>
          <cell r="T227">
            <v>0.13661605169372409</v>
          </cell>
          <cell r="U227">
            <v>3299.49544601972</v>
          </cell>
          <cell r="V227">
            <v>0.83295343137254829</v>
          </cell>
          <cell r="W227">
            <v>0.1263698478166948</v>
          </cell>
          <cell r="X227">
            <v>3417.4806552500672</v>
          </cell>
          <cell r="Y227">
            <v>0.96499999999999997</v>
          </cell>
          <cell r="Z227">
            <v>0.14640302632785274</v>
          </cell>
          <cell r="AA227">
            <v>2907.1221479761448</v>
          </cell>
          <cell r="AB227">
            <v>0.892625</v>
          </cell>
          <cell r="AC227">
            <v>0.13542279935326379</v>
          </cell>
          <cell r="AD227">
            <v>3022.1962111531243</v>
          </cell>
          <cell r="AE227">
            <v>0.92500000000000004</v>
          </cell>
          <cell r="AF227">
            <v>0.14033450710182777</v>
          </cell>
          <cell r="AG227">
            <v>3064.6269915605149</v>
          </cell>
          <cell r="AH227">
            <v>0.86897303921568536</v>
          </cell>
          <cell r="AI227">
            <v>0.13183448988444374</v>
          </cell>
          <cell r="AJ227">
            <v>3433.705165901657</v>
          </cell>
          <cell r="AK227">
            <v>0.80380006127450898</v>
          </cell>
          <cell r="AL227">
            <v>0.12194690314311045</v>
          </cell>
          <cell r="AM227">
            <v>3551.759048463628</v>
          </cell>
          <cell r="AN227">
            <v>0.83295343137254829</v>
          </cell>
          <cell r="AO227">
            <v>0.1263698478166948</v>
          </cell>
          <cell r="AP227">
            <v>3593.3488165219346</v>
          </cell>
          <cell r="AQ227">
            <v>0.892625</v>
          </cell>
          <cell r="AR227">
            <v>0.13542279935326379</v>
          </cell>
          <cell r="AS227">
            <v>3197.9417213012098</v>
          </cell>
          <cell r="AT227">
            <v>0.80380006127450898</v>
          </cell>
          <cell r="AU227">
            <v>0.12194690314311045</v>
          </cell>
          <cell r="AV227">
            <v>3727.6283417695522</v>
          </cell>
        </row>
        <row r="228">
          <cell r="B228">
            <v>92</v>
          </cell>
          <cell r="C228">
            <v>0.16705647103002036</v>
          </cell>
          <cell r="D228">
            <v>0.9039215686274501</v>
          </cell>
          <cell r="E228">
            <v>0.15100594734282219</v>
          </cell>
          <cell r="F228">
            <v>2697.6315709911082</v>
          </cell>
          <cell r="G228">
            <v>0.96499999999999997</v>
          </cell>
          <cell r="H228">
            <v>0.16120949454396963</v>
          </cell>
          <cell r="I228">
            <v>2333.7044446208447</v>
          </cell>
          <cell r="J228">
            <v>1</v>
          </cell>
          <cell r="K228">
            <v>0.16705647103002036</v>
          </cell>
          <cell r="L228">
            <v>2354.4842444346273</v>
          </cell>
          <cell r="M228">
            <v>0.92500000000000004</v>
          </cell>
          <cell r="N228">
            <v>0.15452723570276883</v>
          </cell>
          <cell r="O228">
            <v>2484.3483655042255</v>
          </cell>
          <cell r="P228">
            <v>0.87228431372548931</v>
          </cell>
          <cell r="Q228">
            <v>0.1457207391858234</v>
          </cell>
          <cell r="R228">
            <v>2828.6167887785168</v>
          </cell>
          <cell r="S228">
            <v>0.9039215686274501</v>
          </cell>
          <cell r="T228">
            <v>0.15100594734282219</v>
          </cell>
          <cell r="U228">
            <v>2848.7314056030827</v>
          </cell>
          <cell r="V228">
            <v>0.83612745098039143</v>
          </cell>
          <cell r="W228">
            <v>0.13968050129211051</v>
          </cell>
          <cell r="X228">
            <v>2985.6141449296179</v>
          </cell>
          <cell r="Y228">
            <v>0.96499999999999997</v>
          </cell>
          <cell r="Z228">
            <v>0.16120949454396963</v>
          </cell>
          <cell r="AA228">
            <v>2481.5106676077094</v>
          </cell>
          <cell r="AB228">
            <v>0.892625</v>
          </cell>
          <cell r="AC228">
            <v>0.14911878245317192</v>
          </cell>
          <cell r="AD228">
            <v>2612.921940043941</v>
          </cell>
          <cell r="AE228">
            <v>0.92500000000000004</v>
          </cell>
          <cell r="AF228">
            <v>0.15452723570276883</v>
          </cell>
          <cell r="AG228">
            <v>2634.5540732489126</v>
          </cell>
          <cell r="AH228">
            <v>0.87228431372548931</v>
          </cell>
          <cell r="AI228">
            <v>0.1457207391858234</v>
          </cell>
          <cell r="AJ228">
            <v>2981.0243969414328</v>
          </cell>
          <cell r="AK228">
            <v>0.80686299019607766</v>
          </cell>
          <cell r="AL228">
            <v>0.13479168374688666</v>
          </cell>
          <cell r="AM228">
            <v>3118.6330317929678</v>
          </cell>
          <cell r="AN228">
            <v>0.83612745098039143</v>
          </cell>
          <cell r="AO228">
            <v>0.13968050129211051</v>
          </cell>
          <cell r="AP228">
            <v>3139.2578734257572</v>
          </cell>
          <cell r="AQ228">
            <v>0.892625</v>
          </cell>
          <cell r="AR228">
            <v>0.14911878245317192</v>
          </cell>
          <cell r="AS228">
            <v>2764.867501234005</v>
          </cell>
          <cell r="AT228">
            <v>0.80686299019607766</v>
          </cell>
          <cell r="AU228">
            <v>0.13479168374688666</v>
          </cell>
          <cell r="AV228">
            <v>3273.0556094222675</v>
          </cell>
        </row>
        <row r="229">
          <cell r="B229">
            <v>93</v>
          </cell>
          <cell r="C229">
            <v>0.1832947441262828</v>
          </cell>
          <cell r="D229">
            <v>0.9073529411764697</v>
          </cell>
          <cell r="E229">
            <v>0.16631302518517113</v>
          </cell>
          <cell r="F229">
            <v>2290.2731600316902</v>
          </cell>
          <cell r="G229">
            <v>0.96499999999999997</v>
          </cell>
          <cell r="H229">
            <v>0.17687942808186288</v>
          </cell>
          <cell r="I229">
            <v>1957.4891306885031</v>
          </cell>
          <cell r="J229">
            <v>1</v>
          </cell>
          <cell r="K229">
            <v>0.1832947441262828</v>
          </cell>
          <cell r="L229">
            <v>1961.1524154635945</v>
          </cell>
          <cell r="M229">
            <v>0.92500000000000004</v>
          </cell>
          <cell r="N229">
            <v>0.16954763831681161</v>
          </cell>
          <cell r="O229">
            <v>2100.4488800601657</v>
          </cell>
          <cell r="P229">
            <v>0.87559558823529327</v>
          </cell>
          <cell r="Q229">
            <v>0.16049206930369014</v>
          </cell>
          <cell r="R229">
            <v>2416.428659444281</v>
          </cell>
          <cell r="S229">
            <v>0.9073529411764697</v>
          </cell>
          <cell r="T229">
            <v>0.16631302518517113</v>
          </cell>
          <cell r="U229">
            <v>2418.5560209747396</v>
          </cell>
          <cell r="V229">
            <v>0.83930147058823446</v>
          </cell>
          <cell r="W229">
            <v>0.1538395482962833</v>
          </cell>
          <cell r="X229">
            <v>2568.5820645010331</v>
          </cell>
          <cell r="Y229">
            <v>0.96499999999999997</v>
          </cell>
          <cell r="Z229">
            <v>0.17687942808186288</v>
          </cell>
          <cell r="AA229">
            <v>2081.4675871772019</v>
          </cell>
          <cell r="AB229">
            <v>0.892625</v>
          </cell>
          <cell r="AC229">
            <v>0.16361347097572318</v>
          </cell>
          <cell r="AD229">
            <v>2223.2862016994086</v>
          </cell>
          <cell r="AE229">
            <v>0.92500000000000004</v>
          </cell>
          <cell r="AF229">
            <v>0.16954763831681161</v>
          </cell>
          <cell r="AG229">
            <v>2227.4437150002882</v>
          </cell>
          <cell r="AH229">
            <v>0.87559558823529327</v>
          </cell>
          <cell r="AI229">
            <v>0.16049206930369014</v>
          </cell>
          <cell r="AJ229">
            <v>2546.6273182881537</v>
          </cell>
          <cell r="AK229">
            <v>0.80992591911764633</v>
          </cell>
          <cell r="AL229">
            <v>0.14845516410591339</v>
          </cell>
          <cell r="AM229">
            <v>2698.2672344489356</v>
          </cell>
          <cell r="AN229">
            <v>0.83930147058823446</v>
          </cell>
          <cell r="AO229">
            <v>0.1538395482962833</v>
          </cell>
          <cell r="AP229">
            <v>2700.7647599804427</v>
          </cell>
          <cell r="AQ229">
            <v>0.892625</v>
          </cell>
          <cell r="AR229">
            <v>0.16361347097572318</v>
          </cell>
          <cell r="AS229">
            <v>2352.5738258056463</v>
          </cell>
          <cell r="AT229">
            <v>0.80992591911764633</v>
          </cell>
          <cell r="AU229">
            <v>0.14845516410591339</v>
          </cell>
          <cell r="AV229">
            <v>2831.8749328310478</v>
          </cell>
        </row>
        <row r="230">
          <cell r="B230">
            <v>94</v>
          </cell>
          <cell r="C230">
            <v>0.20025442307036059</v>
          </cell>
          <cell r="D230">
            <v>0.91078431372548929</v>
          </cell>
          <cell r="E230">
            <v>0.18238858728663215</v>
          </cell>
          <cell r="F230">
            <v>1909.3709022864182</v>
          </cell>
          <cell r="G230">
            <v>0.96499999999999997</v>
          </cell>
          <cell r="H230">
            <v>0.19324551826289796</v>
          </cell>
          <cell r="I230">
            <v>1611.2495727758578</v>
          </cell>
          <cell r="J230">
            <v>1</v>
          </cell>
          <cell r="K230">
            <v>0.20025442307036059</v>
          </cell>
          <cell r="L230">
            <v>1601.6834852785535</v>
          </cell>
          <cell r="M230">
            <v>0.92500000000000004</v>
          </cell>
          <cell r="N230">
            <v>0.18523534134008357</v>
          </cell>
          <cell r="O230">
            <v>1744.3227330407726</v>
          </cell>
          <cell r="P230">
            <v>0.87890686274509711</v>
          </cell>
          <cell r="Q230">
            <v>0.17600498673160003</v>
          </cell>
          <cell r="R230">
            <v>2028.6110235653264</v>
          </cell>
          <cell r="S230">
            <v>0.91078431372548929</v>
          </cell>
          <cell r="T230">
            <v>0.18238858728663215</v>
          </cell>
          <cell r="U230">
            <v>2016.3186525466206</v>
          </cell>
          <cell r="V230">
            <v>0.84247549019607759</v>
          </cell>
          <cell r="W230">
            <v>0.16870944324013476</v>
          </cell>
          <cell r="X230">
            <v>2173.4325599362592</v>
          </cell>
          <cell r="Y230">
            <v>0.96499999999999997</v>
          </cell>
          <cell r="Z230">
            <v>0.19324551826289796</v>
          </cell>
          <cell r="AA230">
            <v>1713.2987907863635</v>
          </cell>
          <cell r="AB230">
            <v>0.892625</v>
          </cell>
          <cell r="AC230">
            <v>0.17875210439318062</v>
          </cell>
          <cell r="AD230">
            <v>1859.5266292669364</v>
          </cell>
          <cell r="AE230">
            <v>0.92500000000000004</v>
          </cell>
          <cell r="AF230">
            <v>0.18523534134008357</v>
          </cell>
          <cell r="AG230">
            <v>1849.7858936383641</v>
          </cell>
          <cell r="AH230">
            <v>0.87890686274509711</v>
          </cell>
          <cell r="AI230">
            <v>0.17600498673160003</v>
          </cell>
          <cell r="AJ230">
            <v>2137.9138302307806</v>
          </cell>
          <cell r="AK230">
            <v>0.8129888480392149</v>
          </cell>
          <cell r="AL230">
            <v>0.16280461272673002</v>
          </cell>
          <cell r="AM230">
            <v>2297.6955293572096</v>
          </cell>
          <cell r="AN230">
            <v>0.84247549019607759</v>
          </cell>
          <cell r="AO230">
            <v>0.16870944324013476</v>
          </cell>
          <cell r="AP230">
            <v>2285.2803292505314</v>
          </cell>
          <cell r="AQ230">
            <v>0.892625</v>
          </cell>
          <cell r="AR230">
            <v>0.17875210439318062</v>
          </cell>
          <cell r="AS230">
            <v>1967.661056438948</v>
          </cell>
          <cell r="AT230">
            <v>0.8129888480392149</v>
          </cell>
          <cell r="AU230">
            <v>0.16280461272673002</v>
          </cell>
          <cell r="AV230">
            <v>2411.4684749501921</v>
          </cell>
        </row>
        <row r="231">
          <cell r="B231">
            <v>95</v>
          </cell>
          <cell r="C231">
            <v>0.21858811578033435</v>
          </cell>
          <cell r="D231">
            <v>0.91421568627450889</v>
          </cell>
          <cell r="E231">
            <v>0.19983668427957019</v>
          </cell>
          <cell r="F231">
            <v>1561.1234408121961</v>
          </cell>
          <cell r="G231">
            <v>0.96499999999999997</v>
          </cell>
          <cell r="H231">
            <v>0.21093753172802265</v>
          </cell>
          <cell r="I231">
            <v>1299.8828140339142</v>
          </cell>
          <cell r="J231">
            <v>1</v>
          </cell>
          <cell r="K231">
            <v>0.21858811578033435</v>
          </cell>
          <cell r="L231">
            <v>1280.9392829927724</v>
          </cell>
          <cell r="M231">
            <v>0.92500000000000004</v>
          </cell>
          <cell r="N231">
            <v>0.20219400709680929</v>
          </cell>
          <cell r="O231">
            <v>1421.2125161786976</v>
          </cell>
          <cell r="P231">
            <v>0.88221813725490106</v>
          </cell>
          <cell r="Q231">
            <v>0.19284240032978522</v>
          </cell>
          <cell r="R231">
            <v>1671.5653672791336</v>
          </cell>
          <cell r="S231">
            <v>0.91421568627450889</v>
          </cell>
          <cell r="T231">
            <v>0.19983668427957019</v>
          </cell>
          <cell r="U231">
            <v>1648.5651419889566</v>
          </cell>
          <cell r="V231">
            <v>0.84564950980392073</v>
          </cell>
          <cell r="W231">
            <v>0.18484893295860241</v>
          </cell>
          <cell r="X231">
            <v>1806.7539628294319</v>
          </cell>
          <cell r="Y231">
            <v>0.96499999999999997</v>
          </cell>
          <cell r="Z231">
            <v>0.21093753172802265</v>
          </cell>
          <cell r="AA231">
            <v>1382.2114780216564</v>
          </cell>
          <cell r="AB231">
            <v>0.892625</v>
          </cell>
          <cell r="AC231">
            <v>0.19511721684842095</v>
          </cell>
          <cell r="AD231">
            <v>1527.1323311103138</v>
          </cell>
          <cell r="AE231">
            <v>0.92500000000000004</v>
          </cell>
          <cell r="AF231">
            <v>0.20219400709680929</v>
          </cell>
          <cell r="AG231">
            <v>1507.1401722241901</v>
          </cell>
          <cell r="AH231">
            <v>0.88221813725490106</v>
          </cell>
          <cell r="AI231">
            <v>0.19284240032978522</v>
          </cell>
          <cell r="AJ231">
            <v>1761.6303349077079</v>
          </cell>
          <cell r="AK231">
            <v>0.81605177696078357</v>
          </cell>
          <cell r="AL231">
            <v>0.17837922030505135</v>
          </cell>
          <cell r="AM231">
            <v>1923.6200985362702</v>
          </cell>
          <cell r="AN231">
            <v>0.84564950980392073</v>
          </cell>
          <cell r="AO231">
            <v>0.18484893295860241</v>
          </cell>
          <cell r="AP231">
            <v>1899.7319572550423</v>
          </cell>
          <cell r="AQ231">
            <v>0.892625</v>
          </cell>
          <cell r="AR231">
            <v>0.19511721684842095</v>
          </cell>
          <cell r="AS231">
            <v>1615.9375018679773</v>
          </cell>
          <cell r="AT231">
            <v>0.81605177696078357</v>
          </cell>
          <cell r="AU231">
            <v>0.17837922030505135</v>
          </cell>
          <cell r="AV231">
            <v>2018.8702837832079</v>
          </cell>
        </row>
        <row r="232">
          <cell r="B232">
            <v>96</v>
          </cell>
          <cell r="C232">
            <v>0.23764962965163647</v>
          </cell>
          <cell r="D232">
            <v>0.91764705882352848</v>
          </cell>
          <cell r="E232">
            <v>0.21807848368032501</v>
          </cell>
          <cell r="F232">
            <v>1249.1537086491728</v>
          </cell>
          <cell r="G232">
            <v>0.96499999999999997</v>
          </cell>
          <cell r="H232">
            <v>0.22933189261382919</v>
          </cell>
          <cell r="I232">
            <v>1025.688741705924</v>
          </cell>
          <cell r="J232">
            <v>1</v>
          </cell>
          <cell r="K232">
            <v>0.23764962965163647</v>
          </cell>
          <cell r="L232">
            <v>1000.9411786943698</v>
          </cell>
          <cell r="M232">
            <v>0.92500000000000004</v>
          </cell>
          <cell r="N232">
            <v>0.21982590742776376</v>
          </cell>
          <cell r="O232">
            <v>1133.8518625963877</v>
          </cell>
          <cell r="P232">
            <v>0.88552941176470501</v>
          </cell>
          <cell r="Q232">
            <v>0.21044573675151365</v>
          </cell>
          <cell r="R232">
            <v>1349.2166895448863</v>
          </cell>
          <cell r="S232">
            <v>0.91764705882352848</v>
          </cell>
          <cell r="T232">
            <v>0.21807848368032501</v>
          </cell>
          <cell r="U232">
            <v>1319.1213501950047</v>
          </cell>
          <cell r="V232">
            <v>0.84882352941176387</v>
          </cell>
          <cell r="W232">
            <v>0.20172259740430062</v>
          </cell>
          <cell r="X232">
            <v>1472.777420681685</v>
          </cell>
          <cell r="Y232">
            <v>0.96499999999999997</v>
          </cell>
          <cell r="Z232">
            <v>0.22933189261382919</v>
          </cell>
          <cell r="AA232">
            <v>1090.6512005216262</v>
          </cell>
          <cell r="AB232">
            <v>0.892625</v>
          </cell>
          <cell r="AC232">
            <v>0.212132000667792</v>
          </cell>
          <cell r="AD232">
            <v>1229.1625209048279</v>
          </cell>
          <cell r="AE232">
            <v>0.92500000000000004</v>
          </cell>
          <cell r="AF232">
            <v>0.21982590742776376</v>
          </cell>
          <cell r="AG232">
            <v>1202.4054615456057</v>
          </cell>
          <cell r="AH232">
            <v>0.88552941176470501</v>
          </cell>
          <cell r="AI232">
            <v>0.21044573675151365</v>
          </cell>
          <cell r="AJ232">
            <v>1421.913312630342</v>
          </cell>
          <cell r="AK232">
            <v>0.81911470588235213</v>
          </cell>
          <cell r="AL232">
            <v>0.19466230649515012</v>
          </cell>
          <cell r="AM232">
            <v>1580.4862451962442</v>
          </cell>
          <cell r="AN232">
            <v>0.84882352941176387</v>
          </cell>
          <cell r="AO232">
            <v>0.20172259740430062</v>
          </cell>
          <cell r="AP232">
            <v>1548.5685320490904</v>
          </cell>
          <cell r="AQ232">
            <v>0.892625</v>
          </cell>
          <cell r="AR232">
            <v>0.212132000667792</v>
          </cell>
          <cell r="AS232">
            <v>1300.6402739025075</v>
          </cell>
          <cell r="AT232">
            <v>0.81911470588235213</v>
          </cell>
          <cell r="AU232">
            <v>0.19466230649515012</v>
          </cell>
          <cell r="AV232">
            <v>1658.7457766649216</v>
          </cell>
        </row>
        <row r="233">
          <cell r="B233">
            <v>97</v>
          </cell>
          <cell r="C233">
            <v>0.25800210932715995</v>
          </cell>
          <cell r="D233">
            <v>0.92107843137254808</v>
          </cell>
          <cell r="E233">
            <v>0.23764017814986912</v>
          </cell>
          <cell r="F233">
            <v>976.74016198330673</v>
          </cell>
          <cell r="G233">
            <v>0.96499999999999997</v>
          </cell>
          <cell r="H233">
            <v>0.24897203550070934</v>
          </cell>
          <cell r="I233">
            <v>790.46560133780747</v>
          </cell>
          <cell r="J233">
            <v>1</v>
          </cell>
          <cell r="K233">
            <v>0.25800210932715995</v>
          </cell>
          <cell r="L233">
            <v>763.06787827458027</v>
          </cell>
          <cell r="M233">
            <v>0.92500000000000004</v>
          </cell>
          <cell r="N233">
            <v>0.23865195112762297</v>
          </cell>
          <cell r="O233">
            <v>884.60184801247669</v>
          </cell>
          <cell r="P233">
            <v>0.88884068627450885</v>
          </cell>
          <cell r="Q233">
            <v>0.22932277191462372</v>
          </cell>
          <cell r="R233">
            <v>1065.2797892761744</v>
          </cell>
          <cell r="S233">
            <v>0.92107843137254808</v>
          </cell>
          <cell r="T233">
            <v>0.23764017814986912</v>
          </cell>
          <cell r="U233">
            <v>1031.449366354135</v>
          </cell>
          <cell r="V233">
            <v>0.851997549019607</v>
          </cell>
          <cell r="W233">
            <v>0.21981716478862895</v>
          </cell>
          <cell r="X233">
            <v>1175.6849339833691</v>
          </cell>
          <cell r="Y233">
            <v>0.96499999999999997</v>
          </cell>
          <cell r="Z233">
            <v>0.24897203550070934</v>
          </cell>
          <cell r="AA233">
            <v>840.53009652445667</v>
          </cell>
          <cell r="AB233">
            <v>0.892625</v>
          </cell>
          <cell r="AC233">
            <v>0.23029913283815615</v>
          </cell>
          <cell r="AD233">
            <v>968.41781619942003</v>
          </cell>
          <cell r="AE233">
            <v>0.92500000000000004</v>
          </cell>
          <cell r="AF233">
            <v>0.23865195112762297</v>
          </cell>
          <cell r="AG233">
            <v>938.08558986524383</v>
          </cell>
          <cell r="AH233">
            <v>0.88884068627450885</v>
          </cell>
          <cell r="AI233">
            <v>0.22932277191462372</v>
          </cell>
          <cell r="AJ233">
            <v>1122.6777179570643</v>
          </cell>
          <cell r="AK233">
            <v>0.8221776348039207</v>
          </cell>
          <cell r="AL233">
            <v>0.21212356402102694</v>
          </cell>
          <cell r="AM233">
            <v>1272.8251473224839</v>
          </cell>
          <cell r="AN233">
            <v>0.851997549019607</v>
          </cell>
          <cell r="AO233">
            <v>0.21981716478862895</v>
          </cell>
          <cell r="AP233">
            <v>1236.1872655055829</v>
          </cell>
          <cell r="AQ233">
            <v>0.892625</v>
          </cell>
          <cell r="AR233">
            <v>0.23029913283815615</v>
          </cell>
          <cell r="AS233">
            <v>1024.7328504504635</v>
          </cell>
          <cell r="AT233">
            <v>0.8221776348039207</v>
          </cell>
          <cell r="AU233">
            <v>0.21212356402102694</v>
          </cell>
          <cell r="AV233">
            <v>1335.8504978902388</v>
          </cell>
        </row>
        <row r="234">
          <cell r="B234">
            <v>98</v>
          </cell>
          <cell r="C234">
            <v>0.27972069885667222</v>
          </cell>
          <cell r="D234">
            <v>0.92450980392156767</v>
          </cell>
          <cell r="E234">
            <v>0.25860452845278592</v>
          </cell>
          <cell r="F234">
            <v>744.62745588346172</v>
          </cell>
          <cell r="G234">
            <v>0.96499999999999997</v>
          </cell>
          <cell r="H234">
            <v>0.26993047439668871</v>
          </cell>
          <cell r="I234">
            <v>593.66177157944128</v>
          </cell>
          <cell r="J234">
            <v>1</v>
          </cell>
          <cell r="K234">
            <v>0.27972069885667222</v>
          </cell>
          <cell r="L234">
            <v>566.19475611993801</v>
          </cell>
          <cell r="M234">
            <v>0.92500000000000004</v>
          </cell>
          <cell r="N234">
            <v>0.25874164644242181</v>
          </cell>
          <cell r="O234">
            <v>673.48989101319819</v>
          </cell>
          <cell r="P234">
            <v>0.8921519607843128</v>
          </cell>
          <cell r="Q234">
            <v>0.24955336995693841</v>
          </cell>
          <cell r="R234">
            <v>820.9868751347359</v>
          </cell>
          <cell r="S234">
            <v>0.92450980392156767</v>
          </cell>
          <cell r="T234">
            <v>0.25860452845278592</v>
          </cell>
          <cell r="U234">
            <v>786.33555518116873</v>
          </cell>
          <cell r="V234">
            <v>0.85517156862745014</v>
          </cell>
          <cell r="W234">
            <v>0.239209188818827</v>
          </cell>
          <cell r="X234">
            <v>917.24920511043854</v>
          </cell>
          <cell r="Y234">
            <v>0.96499999999999997</v>
          </cell>
          <cell r="Z234">
            <v>0.26993047439668871</v>
          </cell>
          <cell r="AA234">
            <v>631.261607493155</v>
          </cell>
          <cell r="AB234">
            <v>0.892625</v>
          </cell>
          <cell r="AC234">
            <v>0.24968568881693703</v>
          </cell>
          <cell r="AD234">
            <v>745.39203290367266</v>
          </cell>
          <cell r="AE234">
            <v>0.92500000000000004</v>
          </cell>
          <cell r="AF234">
            <v>0.25874164644242181</v>
          </cell>
          <cell r="AG234">
            <v>714.20963351919636</v>
          </cell>
          <cell r="AH234">
            <v>0.8921519607843128</v>
          </cell>
          <cell r="AI234">
            <v>0.24955336995693841</v>
          </cell>
          <cell r="AJ234">
            <v>865.22215170836614</v>
          </cell>
          <cell r="AK234">
            <v>0.82524056372548937</v>
          </cell>
          <cell r="AL234">
            <v>0.23083686721016802</v>
          </cell>
          <cell r="AM234">
            <v>1002.8289406968499</v>
          </cell>
          <cell r="AN234">
            <v>0.85517156862745014</v>
          </cell>
          <cell r="AO234">
            <v>0.239209188818827</v>
          </cell>
          <cell r="AP234">
            <v>964.45208565433768</v>
          </cell>
          <cell r="AQ234">
            <v>0.892625</v>
          </cell>
          <cell r="AR234">
            <v>0.24968568881693703</v>
          </cell>
          <cell r="AS234">
            <v>788.73776360094973</v>
          </cell>
          <cell r="AT234">
            <v>0.82524056372548937</v>
          </cell>
          <cell r="AU234">
            <v>0.23083686721016802</v>
          </cell>
          <cell r="AV234">
            <v>1052.4851292784981</v>
          </cell>
        </row>
        <row r="235">
          <cell r="B235">
            <v>99</v>
          </cell>
          <cell r="C235">
            <v>0.30208987959349093</v>
          </cell>
          <cell r="D235">
            <v>0.92794117647058727</v>
          </cell>
          <cell r="E235">
            <v>0.28032163826984202</v>
          </cell>
          <cell r="F235">
            <v>552.06342378172144</v>
          </cell>
          <cell r="G235">
            <v>0.96499999999999997</v>
          </cell>
          <cell r="H235">
            <v>0.29151673380771875</v>
          </cell>
          <cell r="I235">
            <v>433.41436794582404</v>
          </cell>
          <cell r="J235">
            <v>1</v>
          </cell>
          <cell r="K235">
            <v>0.30208987959349093</v>
          </cell>
          <cell r="L235">
            <v>407.81836324908585</v>
          </cell>
          <cell r="M235">
            <v>0.92500000000000004</v>
          </cell>
          <cell r="N235">
            <v>0.27943313862397912</v>
          </cell>
          <cell r="O235">
            <v>499.23000775011604</v>
          </cell>
          <cell r="P235">
            <v>0.89546323529411664</v>
          </cell>
          <cell r="Q235">
            <v>0.27051038093039753</v>
          </cell>
          <cell r="R235">
            <v>616.10683375444637</v>
          </cell>
          <cell r="S235">
            <v>0.92794117647058727</v>
          </cell>
          <cell r="T235">
            <v>0.28032163826984202</v>
          </cell>
          <cell r="U235">
            <v>582.98561972788298</v>
          </cell>
          <cell r="V235">
            <v>0.85834558823529328</v>
          </cell>
          <cell r="W235">
            <v>0.25929751539960388</v>
          </cell>
          <cell r="X235">
            <v>697.8347668112566</v>
          </cell>
          <cell r="Y235">
            <v>0.96499999999999997</v>
          </cell>
          <cell r="Z235">
            <v>0.29151673380771875</v>
          </cell>
          <cell r="AA235">
            <v>460.86486231411135</v>
          </cell>
          <cell r="AB235">
            <v>0.892625</v>
          </cell>
          <cell r="AC235">
            <v>0.26965297877213984</v>
          </cell>
          <cell r="AD235">
            <v>559.27830972946219</v>
          </cell>
          <cell r="AE235">
            <v>0.92500000000000004</v>
          </cell>
          <cell r="AF235">
            <v>0.27943313862397912</v>
          </cell>
          <cell r="AG235">
            <v>529.41385703740082</v>
          </cell>
          <cell r="AH235">
            <v>0.89546323529411664</v>
          </cell>
          <cell r="AI235">
            <v>0.27051038093039753</v>
          </cell>
          <cell r="AJ235">
            <v>649.30304798814996</v>
          </cell>
          <cell r="AK235">
            <v>0.82830349264705794</v>
          </cell>
          <cell r="AL235">
            <v>0.2502221023606177</v>
          </cell>
          <cell r="AM235">
            <v>771.33904967869773</v>
          </cell>
          <cell r="AN235">
            <v>0.85834558823529328</v>
          </cell>
          <cell r="AO235">
            <v>0.25929751539960388</v>
          </cell>
          <cell r="AP235">
            <v>733.74628459033772</v>
          </cell>
          <cell r="AQ235">
            <v>0.892625</v>
          </cell>
          <cell r="AR235">
            <v>0.26965297877213984</v>
          </cell>
          <cell r="AS235">
            <v>591.80123180031615</v>
          </cell>
          <cell r="AT235">
            <v>0.82830349264705794</v>
          </cell>
          <cell r="AU235">
            <v>0.2502221023606177</v>
          </cell>
          <cell r="AV235">
            <v>809.53275925056084</v>
          </cell>
        </row>
        <row r="236">
          <cell r="B236">
            <v>100</v>
          </cell>
          <cell r="C236">
            <v>0.32567035948856693</v>
          </cell>
          <cell r="D236">
            <v>0.93137254901960687</v>
          </cell>
          <cell r="E236">
            <v>0.30332043285699828</v>
          </cell>
          <cell r="F236">
            <v>397.30810039837121</v>
          </cell>
          <cell r="G236">
            <v>0.96499999999999997</v>
          </cell>
          <cell r="H236">
            <v>0.31427189690646706</v>
          </cell>
          <cell r="I236">
            <v>307.06682701692063</v>
          </cell>
          <cell r="J236">
            <v>1</v>
          </cell>
          <cell r="K236">
            <v>0.32567035948856693</v>
          </cell>
          <cell r="L236">
            <v>284.62056299915491</v>
          </cell>
          <cell r="M236">
            <v>0.92500000000000004</v>
          </cell>
          <cell r="N236">
            <v>0.30124508252692445</v>
          </cell>
          <cell r="O236">
            <v>359.7285997892277</v>
          </cell>
          <cell r="P236">
            <v>0.8987745098039206</v>
          </cell>
          <cell r="Q236">
            <v>0.29270421770700333</v>
          </cell>
          <cell r="R236">
            <v>449.44353946171003</v>
          </cell>
          <cell r="S236">
            <v>0.93137254901960687</v>
          </cell>
          <cell r="T236">
            <v>0.30332043285699828</v>
          </cell>
          <cell r="U236">
            <v>419.56213571800367</v>
          </cell>
          <cell r="V236">
            <v>0.86151960784313641</v>
          </cell>
          <cell r="W236">
            <v>0.28057140039272344</v>
          </cell>
          <cell r="X236">
            <v>516.88794561763575</v>
          </cell>
          <cell r="Y236">
            <v>0.96499999999999997</v>
          </cell>
          <cell r="Z236">
            <v>0.31427189690646706</v>
          </cell>
          <cell r="AA236">
            <v>326.51504292555762</v>
          </cell>
          <cell r="AB236">
            <v>0.892625</v>
          </cell>
          <cell r="AC236">
            <v>0.29070150463848204</v>
          </cell>
          <cell r="AD236">
            <v>408.46724754826533</v>
          </cell>
          <cell r="AE236">
            <v>0.92500000000000004</v>
          </cell>
          <cell r="AF236">
            <v>0.30124508252692445</v>
          </cell>
          <cell r="AG236">
            <v>381.47808133441333</v>
          </cell>
          <cell r="AH236">
            <v>0.8987745098039206</v>
          </cell>
          <cell r="AI236">
            <v>0.29270421770700333</v>
          </cell>
          <cell r="AJ236">
            <v>473.65983313760734</v>
          </cell>
          <cell r="AK236">
            <v>0.83136642156862661</v>
          </cell>
          <cell r="AL236">
            <v>0.27075140137897813</v>
          </cell>
          <cell r="AM236">
            <v>578.33297103525308</v>
          </cell>
          <cell r="AN236">
            <v>0.86151960784313641</v>
          </cell>
          <cell r="AO236">
            <v>0.28057140039272344</v>
          </cell>
          <cell r="AP236">
            <v>543.48769606237249</v>
          </cell>
          <cell r="AQ236">
            <v>0.892625</v>
          </cell>
          <cell r="AR236">
            <v>0.29070150463848204</v>
          </cell>
          <cell r="AS236">
            <v>432.2202668043393</v>
          </cell>
          <cell r="AT236">
            <v>0.83136642156862661</v>
          </cell>
          <cell r="AU236">
            <v>0.27075140137897813</v>
          </cell>
          <cell r="AV236">
            <v>606.96977030109372</v>
          </cell>
        </row>
        <row r="237">
          <cell r="B237">
            <v>101</v>
          </cell>
          <cell r="C237">
            <v>0.349694471933646</v>
          </cell>
          <cell r="D237">
            <v>0.93480392156862646</v>
          </cell>
          <cell r="E237">
            <v>0.32689576371444229</v>
          </cell>
          <cell r="F237">
            <v>276.79643540794552</v>
          </cell>
          <cell r="G237">
            <v>0.96499999999999997</v>
          </cell>
          <cell r="H237">
            <v>0.33745516541596837</v>
          </cell>
          <cell r="I237">
            <v>210.56435281326299</v>
          </cell>
          <cell r="J237">
            <v>1</v>
          </cell>
          <cell r="K237">
            <v>0.349694471933646</v>
          </cell>
          <cell r="L237">
            <v>191.92808192938182</v>
          </cell>
          <cell r="M237">
            <v>0.92500000000000004</v>
          </cell>
          <cell r="N237">
            <v>0.32346738653862256</v>
          </cell>
          <cell r="O237">
            <v>251.36212805842683</v>
          </cell>
          <cell r="P237">
            <v>0.90208578431372455</v>
          </cell>
          <cell r="Q237">
            <v>0.3154544119844368</v>
          </cell>
          <cell r="R237">
            <v>317.8895198401035</v>
          </cell>
          <cell r="S237">
            <v>0.93480392156862646</v>
          </cell>
          <cell r="T237">
            <v>0.32689576371444229</v>
          </cell>
          <cell r="U237">
            <v>292.30036710161215</v>
          </cell>
          <cell r="V237">
            <v>0.86469362745097955</v>
          </cell>
          <cell r="W237">
            <v>0.30237858143585911</v>
          </cell>
          <cell r="X237">
            <v>371.86397086957783</v>
          </cell>
          <cell r="Y237">
            <v>0.96499999999999997</v>
          </cell>
          <cell r="Z237">
            <v>0.33745516541596837</v>
          </cell>
          <cell r="AA237">
            <v>223.90054101684612</v>
          </cell>
          <cell r="AB237">
            <v>0.892625</v>
          </cell>
          <cell r="AC237">
            <v>0.31214602800977076</v>
          </cell>
          <cell r="AD237">
            <v>289.72520409044529</v>
          </cell>
          <cell r="AE237">
            <v>0.92500000000000004</v>
          </cell>
          <cell r="AF237">
            <v>0.32346738653862256</v>
          </cell>
          <cell r="AG237">
            <v>266.55968524061524</v>
          </cell>
          <cell r="AH237">
            <v>0.90208578431372455</v>
          </cell>
          <cell r="AI237">
            <v>0.3154544119844368</v>
          </cell>
          <cell r="AJ237">
            <v>335.0176022198342</v>
          </cell>
          <cell r="AK237">
            <v>0.83442935049019529</v>
          </cell>
          <cell r="AL237">
            <v>0.29179533108560407</v>
          </cell>
          <cell r="AM237">
            <v>421.74850866379035</v>
          </cell>
          <cell r="AN237">
            <v>0.86469362745097955</v>
          </cell>
          <cell r="AO237">
            <v>0.30237858143585911</v>
          </cell>
          <cell r="AP237">
            <v>391.00059208193778</v>
          </cell>
          <cell r="AQ237">
            <v>0.892625</v>
          </cell>
          <cell r="AR237">
            <v>0.31214602800977076</v>
          </cell>
          <cell r="AS237">
            <v>306.57318490907176</v>
          </cell>
          <cell r="AT237">
            <v>0.83442935049019529</v>
          </cell>
          <cell r="AU237">
            <v>0.29179533108560407</v>
          </cell>
          <cell r="AV237">
            <v>442.63185439739613</v>
          </cell>
        </row>
        <row r="238">
          <cell r="B238">
            <v>102</v>
          </cell>
          <cell r="C238">
            <v>0.37366128386154901</v>
          </cell>
          <cell r="D238">
            <v>0.93823529411764606</v>
          </cell>
          <cell r="E238">
            <v>0.35058220456421768</v>
          </cell>
          <cell r="F238">
            <v>186.31285326182987</v>
          </cell>
          <cell r="G238">
            <v>0.96499999999999997</v>
          </cell>
          <cell r="H238">
            <v>0.36058313892639476</v>
          </cell>
          <cell r="I238">
            <v>139.50832430395701</v>
          </cell>
          <cell r="J238">
            <v>1</v>
          </cell>
          <cell r="K238">
            <v>0.37366128386154901</v>
          </cell>
          <cell r="L238">
            <v>124.8118926698491</v>
          </cell>
          <cell r="M238">
            <v>0.92500000000000004</v>
          </cell>
          <cell r="N238">
            <v>0.34563668757193283</v>
          </cell>
          <cell r="O238">
            <v>170.05467742058093</v>
          </cell>
          <cell r="P238">
            <v>0.90539705882352839</v>
          </cell>
          <cell r="Q238">
            <v>0.33831182740447002</v>
          </cell>
          <cell r="R238">
            <v>217.60986828292869</v>
          </cell>
          <cell r="S238">
            <v>0.93823529411764606</v>
          </cell>
          <cell r="T238">
            <v>0.35058220456421768</v>
          </cell>
          <cell r="U238">
            <v>196.74861536391882</v>
          </cell>
          <cell r="V238">
            <v>0.86786764705882269</v>
          </cell>
          <cell r="W238">
            <v>0.32428853922190137</v>
          </cell>
          <cell r="X238">
            <v>259.42027087092924</v>
          </cell>
          <cell r="Y238">
            <v>0.96499999999999997</v>
          </cell>
          <cell r="Z238">
            <v>0.36058313892639476</v>
          </cell>
          <cell r="AA238">
            <v>148.34414691128151</v>
          </cell>
          <cell r="AB238">
            <v>0.892625</v>
          </cell>
          <cell r="AC238">
            <v>0.33353940350691519</v>
          </cell>
          <cell r="AD238">
            <v>199.28863241929261</v>
          </cell>
          <cell r="AE238">
            <v>0.92500000000000004</v>
          </cell>
          <cell r="AF238">
            <v>0.34563668757193283</v>
          </cell>
          <cell r="AG238">
            <v>180.33632049927556</v>
          </cell>
          <cell r="AH238">
            <v>0.90539705882352839</v>
          </cell>
          <cell r="AI238">
            <v>0.33831182740447002</v>
          </cell>
          <cell r="AJ238">
            <v>229.33482150714045</v>
          </cell>
          <cell r="AK238">
            <v>0.83749227941176385</v>
          </cell>
          <cell r="AL238">
            <v>0.31293844034913482</v>
          </cell>
          <cell r="AM238">
            <v>298.68426294337991</v>
          </cell>
          <cell r="AN238">
            <v>0.86786764705882269</v>
          </cell>
          <cell r="AO238">
            <v>0.32428853922190137</v>
          </cell>
          <cell r="AP238">
            <v>272.77038770762044</v>
          </cell>
          <cell r="AQ238">
            <v>0.892625</v>
          </cell>
          <cell r="AR238">
            <v>0.33353940350691519</v>
          </cell>
          <cell r="AS238">
            <v>210.87758294540001</v>
          </cell>
          <cell r="AT238">
            <v>0.83749227941176385</v>
          </cell>
          <cell r="AU238">
            <v>0.31293844034913482</v>
          </cell>
          <cell r="AV238">
            <v>313.47394589447305</v>
          </cell>
        </row>
        <row r="239">
          <cell r="B239">
            <v>103</v>
          </cell>
          <cell r="C239">
            <v>0.39844198062467789</v>
          </cell>
          <cell r="D239">
            <v>0.94166666666666565</v>
          </cell>
          <cell r="E239">
            <v>0.37519953175490461</v>
          </cell>
          <cell r="F239">
            <v>120.99488242664795</v>
          </cell>
          <cell r="G239">
            <v>0.96499999999999997</v>
          </cell>
          <cell r="H239">
            <v>0.38449651130281415</v>
          </cell>
          <cell r="I239">
            <v>89.203974820074748</v>
          </cell>
          <cell r="J239">
            <v>1</v>
          </cell>
          <cell r="K239">
            <v>0.39844198062467789</v>
          </cell>
          <cell r="L239">
            <v>78.174520613643438</v>
          </cell>
          <cell r="M239">
            <v>0.92500000000000004</v>
          </cell>
          <cell r="N239">
            <v>0.36855883207782708</v>
          </cell>
          <cell r="O239">
            <v>111.27754201081778</v>
          </cell>
          <cell r="P239">
            <v>0.90870833333333234</v>
          </cell>
          <cell r="Q239">
            <v>0.36206754814348296</v>
          </cell>
          <cell r="R239">
            <v>143.98987608288505</v>
          </cell>
          <cell r="S239">
            <v>0.94166666666666565</v>
          </cell>
          <cell r="T239">
            <v>0.37519953175490461</v>
          </cell>
          <cell r="U239">
            <v>127.77205204467883</v>
          </cell>
          <cell r="V239">
            <v>0.87104166666666583</v>
          </cell>
          <cell r="W239">
            <v>0.34705956687328682</v>
          </cell>
          <cell r="X239">
            <v>175.29325018564563</v>
          </cell>
          <cell r="Y239">
            <v>0.96499999999999997</v>
          </cell>
          <cell r="Z239">
            <v>0.38449651130281415</v>
          </cell>
          <cell r="AA239">
            <v>94.85374877665339</v>
          </cell>
          <cell r="AB239">
            <v>0.892625</v>
          </cell>
          <cell r="AC239">
            <v>0.35565927295510308</v>
          </cell>
          <cell r="AD239">
            <v>132.81802083645286</v>
          </cell>
          <cell r="AE239">
            <v>0.92500000000000004</v>
          </cell>
          <cell r="AF239">
            <v>0.36855883207782708</v>
          </cell>
          <cell r="AG239">
            <v>118.00547203299551</v>
          </cell>
          <cell r="AH239">
            <v>0.90870833333333234</v>
          </cell>
          <cell r="AI239">
            <v>0.36206754814348296</v>
          </cell>
          <cell r="AJ239">
            <v>151.74813895558179</v>
          </cell>
          <cell r="AK239">
            <v>0.84055520833333242</v>
          </cell>
          <cell r="AL239">
            <v>0.33491248203272173</v>
          </cell>
          <cell r="AM239">
            <v>205.2144755410477</v>
          </cell>
          <cell r="AN239">
            <v>0.87104166666666583</v>
          </cell>
          <cell r="AO239">
            <v>0.34705956687328682</v>
          </cell>
          <cell r="AP239">
            <v>184.31407713492453</v>
          </cell>
          <cell r="AQ239">
            <v>0.892625</v>
          </cell>
          <cell r="AR239">
            <v>0.35565927295510308</v>
          </cell>
          <cell r="AS239">
            <v>140.54159971681125</v>
          </cell>
          <cell r="AT239">
            <v>0.84055520833333242</v>
          </cell>
          <cell r="AU239">
            <v>0.33491248203272173</v>
          </cell>
          <cell r="AV239">
            <v>215.37589817616757</v>
          </cell>
        </row>
        <row r="240">
          <cell r="B240">
            <v>104</v>
          </cell>
          <cell r="C240">
            <v>0.42391691529853409</v>
          </cell>
          <cell r="D240">
            <v>0.94509803921568525</v>
          </cell>
          <cell r="E240">
            <v>0.40064304543900631</v>
          </cell>
          <cell r="F240">
            <v>75.597659195429898</v>
          </cell>
          <cell r="G240">
            <v>0.96499999999999997</v>
          </cell>
          <cell r="H240">
            <v>0.4090798232630854</v>
          </cell>
          <cell r="I240">
            <v>54.90535770741193</v>
          </cell>
          <cell r="J240">
            <v>1</v>
          </cell>
          <cell r="K240">
            <v>0.42391691529853409</v>
          </cell>
          <cell r="L240">
            <v>47.026509785958631</v>
          </cell>
          <cell r="M240">
            <v>0.92500000000000004</v>
          </cell>
          <cell r="N240">
            <v>0.39212314665114406</v>
          </cell>
          <cell r="O240">
            <v>70.265221090819452</v>
          </cell>
          <cell r="P240">
            <v>0.91201960784313618</v>
          </cell>
          <cell r="Q240">
            <v>0.38662053884864106</v>
          </cell>
          <cell r="R240">
            <v>91.855814692070922</v>
          </cell>
          <cell r="S240">
            <v>0.94509803921568525</v>
          </cell>
          <cell r="T240">
            <v>0.40064304543900631</v>
          </cell>
          <cell r="U240">
            <v>79.832037946152028</v>
          </cell>
          <cell r="V240">
            <v>0.87421568627450885</v>
          </cell>
          <cell r="W240">
            <v>0.37059481703108083</v>
          </cell>
          <cell r="X240">
            <v>114.45605070040476</v>
          </cell>
          <cell r="Y240">
            <v>0.96499999999999997</v>
          </cell>
          <cell r="Z240">
            <v>0.4090798232630854</v>
          </cell>
          <cell r="AA240">
            <v>58.382813288036587</v>
          </cell>
          <cell r="AB240">
            <v>0.892625</v>
          </cell>
          <cell r="AC240">
            <v>0.37839883651835399</v>
          </cell>
          <cell r="AD240">
            <v>85.580060110424299</v>
          </cell>
          <cell r="AE240">
            <v>0.92500000000000004</v>
          </cell>
          <cell r="AF240">
            <v>0.39212314665114406</v>
          </cell>
          <cell r="AG240">
            <v>74.51351308172201</v>
          </cell>
          <cell r="AH240">
            <v>0.91201960784313618</v>
          </cell>
          <cell r="AI240">
            <v>0.38662053884864106</v>
          </cell>
          <cell r="AJ240">
            <v>96.805062348597744</v>
          </cell>
          <cell r="AK240">
            <v>0.84361813725490098</v>
          </cell>
          <cell r="AL240">
            <v>0.35762399843499298</v>
          </cell>
          <cell r="AM240">
            <v>136.48558618855216</v>
          </cell>
          <cell r="AN240">
            <v>0.87421568627450885</v>
          </cell>
          <cell r="AO240">
            <v>0.37059481703108083</v>
          </cell>
          <cell r="AP240">
            <v>120.34611335582805</v>
          </cell>
          <cell r="AQ240">
            <v>0.892625</v>
          </cell>
          <cell r="AR240">
            <v>0.37839883651835399</v>
          </cell>
          <cell r="AS240">
            <v>90.55667654158303</v>
          </cell>
          <cell r="AT240">
            <v>0.84361813725490098</v>
          </cell>
          <cell r="AU240">
            <v>0.35762399843499298</v>
          </cell>
          <cell r="AV240">
            <v>143.24382154796055</v>
          </cell>
        </row>
        <row r="241">
          <cell r="B241">
            <v>105</v>
          </cell>
          <cell r="C241">
            <v>0.44994677679139605</v>
          </cell>
          <cell r="D241">
            <v>0.94852941176470484</v>
          </cell>
          <cell r="E241">
            <v>0.42678775151536785</v>
          </cell>
          <cell r="F241">
            <v>45.309982787312762</v>
          </cell>
          <cell r="G241">
            <v>0.96499999999999997</v>
          </cell>
          <cell r="H241">
            <v>0.4341986396036972</v>
          </cell>
          <cell r="I241">
            <v>32.444683680267374</v>
          </cell>
          <cell r="J241">
            <v>1</v>
          </cell>
          <cell r="K241">
            <v>0.44994677679139605</v>
          </cell>
          <cell r="L241">
            <v>27.091176820238722</v>
          </cell>
          <cell r="M241">
            <v>0.92500000000000004</v>
          </cell>
          <cell r="N241">
            <v>0.41620076853204135</v>
          </cell>
          <cell r="O241">
            <v>42.712601496548992</v>
          </cell>
          <cell r="P241">
            <v>0.91533088235294013</v>
          </cell>
          <cell r="Q241">
            <v>0.41185018021232994</v>
          </cell>
          <cell r="R241">
            <v>56.34247011944155</v>
          </cell>
          <cell r="S241">
            <v>0.94852941176470484</v>
          </cell>
          <cell r="T241">
            <v>0.42678775151536785</v>
          </cell>
          <cell r="U241">
            <v>47.847887139803362</v>
          </cell>
          <cell r="V241">
            <v>0.87738970588235199</v>
          </cell>
          <cell r="W241">
            <v>0.39477867015171525</v>
          </cell>
          <cell r="X241">
            <v>72.03923153298814</v>
          </cell>
          <cell r="Y241">
            <v>0.96499999999999997</v>
          </cell>
          <cell r="Z241">
            <v>0.4341986396036972</v>
          </cell>
          <cell r="AA241">
            <v>34.499582346564864</v>
          </cell>
          <cell r="AB241">
            <v>0.892625</v>
          </cell>
          <cell r="AC241">
            <v>0.40163374163341992</v>
          </cell>
          <cell r="AD241">
            <v>53.196664935468952</v>
          </cell>
          <cell r="AE241">
            <v>0.92500000000000004</v>
          </cell>
          <cell r="AF241">
            <v>0.41620076853204135</v>
          </cell>
          <cell r="AG241">
            <v>45.295039864085986</v>
          </cell>
          <cell r="AH241">
            <v>0.91533088235294013</v>
          </cell>
          <cell r="AI241">
            <v>0.41185018021232994</v>
          </cell>
          <cell r="AJ241">
            <v>59.378236980106593</v>
          </cell>
          <cell r="AK241">
            <v>0.84668106617646965</v>
          </cell>
          <cell r="AL241">
            <v>0.38096141669640521</v>
          </cell>
          <cell r="AM241">
            <v>87.675065127058289</v>
          </cell>
          <cell r="AN241">
            <v>0.87738970588235199</v>
          </cell>
          <cell r="AO241">
            <v>0.39477867015171525</v>
          </cell>
          <cell r="AP241">
            <v>75.746467496323234</v>
          </cell>
          <cell r="AQ241">
            <v>0.892625</v>
          </cell>
          <cell r="AR241">
            <v>0.40163374163341992</v>
          </cell>
          <cell r="AS241">
            <v>56.290135499279096</v>
          </cell>
          <cell r="AT241">
            <v>0.84668106617646965</v>
          </cell>
          <cell r="AU241">
            <v>0.38096141669640521</v>
          </cell>
          <cell r="AV241">
            <v>92.016393334870301</v>
          </cell>
        </row>
        <row r="242">
          <cell r="B242">
            <v>106</v>
          </cell>
          <cell r="C242">
            <v>0.47638829474941435</v>
          </cell>
          <cell r="D242">
            <v>0.95196078431372444</v>
          </cell>
          <cell r="E242">
            <v>0.4535029747075302</v>
          </cell>
          <cell r="F242">
            <v>25.972237112315529</v>
          </cell>
          <cell r="G242">
            <v>0.96499999999999997</v>
          </cell>
          <cell r="H242">
            <v>0.45971470443318485</v>
          </cell>
          <cell r="I242">
            <v>18.357246163923005</v>
          </cell>
          <cell r="J242">
            <v>1</v>
          </cell>
          <cell r="K242">
            <v>0.47638829474941435</v>
          </cell>
          <cell r="L242">
            <v>14.901589130486528</v>
          </cell>
          <cell r="M242">
            <v>0.92500000000000004</v>
          </cell>
          <cell r="N242">
            <v>0.44065917264320831</v>
          </cell>
          <cell r="O242">
            <v>24.935583927682483</v>
          </cell>
          <cell r="P242">
            <v>0.91864215686274409</v>
          </cell>
          <cell r="Q242">
            <v>0.43763037059276666</v>
          </cell>
          <cell r="R242">
            <v>33.137813647141726</v>
          </cell>
          <cell r="S242">
            <v>0.95196078431372444</v>
          </cell>
          <cell r="T242">
            <v>0.4535029747075302</v>
          </cell>
          <cell r="U242">
            <v>27.426994972645598</v>
          </cell>
          <cell r="V242">
            <v>0.88056372549019513</v>
          </cell>
          <cell r="W242">
            <v>0.41949025160446546</v>
          </cell>
          <cell r="X242">
            <v>43.599679509643565</v>
          </cell>
          <cell r="Y242">
            <v>0.96499999999999997</v>
          </cell>
          <cell r="Z242">
            <v>0.45971470443318485</v>
          </cell>
          <cell r="AA242">
            <v>19.519910624790672</v>
          </cell>
          <cell r="AB242">
            <v>0.892625</v>
          </cell>
          <cell r="AC242">
            <v>0.42523610160069597</v>
          </cell>
          <cell r="AD242">
            <v>31.831089355017205</v>
          </cell>
          <cell r="AE242">
            <v>0.92500000000000004</v>
          </cell>
          <cell r="AF242">
            <v>0.44065917264320831</v>
          </cell>
          <cell r="AG242">
            <v>26.443209461963949</v>
          </cell>
          <cell r="AH242">
            <v>0.91864215686274409</v>
          </cell>
          <cell r="AI242">
            <v>0.43763037059276666</v>
          </cell>
          <cell r="AJ242">
            <v>34.923299379159253</v>
          </cell>
          <cell r="AK242">
            <v>0.84974399509803833</v>
          </cell>
          <cell r="AL242">
            <v>0.4048080927983092</v>
          </cell>
          <cell r="AM242">
            <v>54.274248107304565</v>
          </cell>
          <cell r="AN242">
            <v>0.88056372549019513</v>
          </cell>
          <cell r="AO242">
            <v>0.41949025160446546</v>
          </cell>
          <cell r="AP242">
            <v>45.843377789434619</v>
          </cell>
          <cell r="AQ242">
            <v>0.892625</v>
          </cell>
          <cell r="AR242">
            <v>0.42523610160069597</v>
          </cell>
          <cell r="AS242">
            <v>33.682117761651433</v>
          </cell>
          <cell r="AT242">
            <v>0.84974399509803833</v>
          </cell>
          <cell r="AU242">
            <v>0.4048080927983092</v>
          </cell>
          <cell r="AV242">
            <v>56.961697770724449</v>
          </cell>
        </row>
        <row r="243">
          <cell r="B243">
            <v>107</v>
          </cell>
          <cell r="C243">
            <v>0.50326725353114077</v>
          </cell>
          <cell r="D243">
            <v>0.95539215686274404</v>
          </cell>
          <cell r="E243">
            <v>0.48081758682950604</v>
          </cell>
          <cell r="F243">
            <v>14.193750322071123</v>
          </cell>
          <cell r="G243">
            <v>0.96499999999999997</v>
          </cell>
          <cell r="H243">
            <v>0.48565289965755082</v>
          </cell>
          <cell r="I243">
            <v>9.9181501694679248</v>
          </cell>
          <cell r="J243">
            <v>1</v>
          </cell>
          <cell r="K243">
            <v>0.50326725353114077</v>
          </cell>
          <cell r="L243">
            <v>7.8026464955576422</v>
          </cell>
          <cell r="M243">
            <v>0.92500000000000004</v>
          </cell>
          <cell r="N243">
            <v>0.46552220951630524</v>
          </cell>
          <cell r="O243">
            <v>13.947490144734637</v>
          </cell>
          <cell r="P243">
            <v>0.92195343137254793</v>
          </cell>
          <cell r="Q243">
            <v>0.46398897129047328</v>
          </cell>
          <cell r="R243">
            <v>18.635699980109052</v>
          </cell>
          <cell r="S243">
            <v>0.95539215686274404</v>
          </cell>
          <cell r="T243">
            <v>0.48081758682950604</v>
          </cell>
          <cell r="U243">
            <v>14.988771165262344</v>
          </cell>
          <cell r="V243">
            <v>0.88373774509803826</v>
          </cell>
          <cell r="W243">
            <v>0.44475626781729305</v>
          </cell>
          <cell r="X243">
            <v>25.310038982269131</v>
          </cell>
          <cell r="Y243">
            <v>0.96499999999999997</v>
          </cell>
          <cell r="Z243">
            <v>0.48565289965755082</v>
          </cell>
          <cell r="AA243">
            <v>10.546320681352844</v>
          </cell>
          <cell r="AB243">
            <v>0.892625</v>
          </cell>
          <cell r="AC243">
            <v>0.44922893218323451</v>
          </cell>
          <cell r="AD243">
            <v>18.295361007986276</v>
          </cell>
          <cell r="AE243">
            <v>0.92500000000000004</v>
          </cell>
          <cell r="AF243">
            <v>0.46552220951630524</v>
          </cell>
          <cell r="AG243">
            <v>14.790766658423857</v>
          </cell>
          <cell r="AH243">
            <v>0.92195343137254793</v>
          </cell>
          <cell r="AI243">
            <v>0.46398897129047328</v>
          </cell>
          <cell r="AJ243">
            <v>19.639802929535652</v>
          </cell>
          <cell r="AK243">
            <v>0.85280692401960689</v>
          </cell>
          <cell r="AL243">
            <v>0.42918979844368782</v>
          </cell>
          <cell r="AM243">
            <v>32.303593242924364</v>
          </cell>
          <cell r="AN243">
            <v>0.88373774509803826</v>
          </cell>
          <cell r="AO243">
            <v>0.44475626781729305</v>
          </cell>
          <cell r="AP243">
            <v>26.612527706146128</v>
          </cell>
          <cell r="AQ243">
            <v>0.892625</v>
          </cell>
          <cell r="AR243">
            <v>0.44922893218323451</v>
          </cell>
          <cell r="AS243">
            <v>19.359265311031216</v>
          </cell>
          <cell r="AT243">
            <v>0.85280692401960689</v>
          </cell>
          <cell r="AU243">
            <v>0.42918979844368782</v>
          </cell>
          <cell r="AV243">
            <v>33.903141533603787</v>
          </cell>
        </row>
        <row r="244">
          <cell r="B244">
            <v>108</v>
          </cell>
          <cell r="C244">
            <v>0.5306310454288653</v>
          </cell>
          <cell r="D244">
            <v>0.95882352941176363</v>
          </cell>
          <cell r="E244">
            <v>0.50878153179355856</v>
          </cell>
          <cell r="F244">
            <v>7.3691455441523619</v>
          </cell>
          <cell r="G244">
            <v>0.96499999999999997</v>
          </cell>
          <cell r="H244">
            <v>0.51205895883885499</v>
          </cell>
          <cell r="I244">
            <v>5.1013717804267973</v>
          </cell>
          <cell r="J244">
            <v>1</v>
          </cell>
          <cell r="K244">
            <v>0.5306310454288653</v>
          </cell>
          <cell r="L244">
            <v>3.8758300234639673</v>
          </cell>
          <cell r="M244">
            <v>0.92500000000000004</v>
          </cell>
          <cell r="N244">
            <v>0.49083371702170042</v>
          </cell>
          <cell r="O244">
            <v>7.4546237153508779</v>
          </cell>
          <cell r="P244">
            <v>0.92526470588235188</v>
          </cell>
          <cell r="Q244">
            <v>0.49097417818078393</v>
          </cell>
          <cell r="R244">
            <v>9.9889407170603608</v>
          </cell>
          <cell r="S244">
            <v>0.95882352941176363</v>
          </cell>
          <cell r="T244">
            <v>0.50878153179355856</v>
          </cell>
          <cell r="U244">
            <v>7.7819063840412204</v>
          </cell>
          <cell r="V244">
            <v>0.8869117647058814</v>
          </cell>
          <cell r="W244">
            <v>0.47062291690904162</v>
          </cell>
          <cell r="X244">
            <v>14.053240506204913</v>
          </cell>
          <cell r="Y244">
            <v>0.96499999999999997</v>
          </cell>
          <cell r="Z244">
            <v>0.51205895883885499</v>
          </cell>
          <cell r="AA244">
            <v>5.4244694617354376</v>
          </cell>
          <cell r="AB244">
            <v>0.892625</v>
          </cell>
          <cell r="AC244">
            <v>0.47365453692594089</v>
          </cell>
          <cell r="AD244">
            <v>10.076555518461815</v>
          </cell>
          <cell r="AE244">
            <v>0.92500000000000004</v>
          </cell>
          <cell r="AF244">
            <v>0.49083371702170042</v>
          </cell>
          <cell r="AG244">
            <v>7.905336283154285</v>
          </cell>
          <cell r="AH244">
            <v>0.92526470588235188</v>
          </cell>
          <cell r="AI244">
            <v>0.49097417818078393</v>
          </cell>
          <cell r="AJ244">
            <v>10.527150971912782</v>
          </cell>
          <cell r="AK244">
            <v>0.85586985294117557</v>
          </cell>
          <cell r="AL244">
            <v>0.4541511148172252</v>
          </cell>
          <cell r="AM244">
            <v>18.43922056998678</v>
          </cell>
          <cell r="AN244">
            <v>0.8869117647058814</v>
          </cell>
          <cell r="AO244">
            <v>0.47062291690904162</v>
          </cell>
          <cell r="AP244">
            <v>14.776439206376269</v>
          </cell>
          <cell r="AQ244">
            <v>0.892625</v>
          </cell>
          <cell r="AR244">
            <v>0.47365453692594089</v>
          </cell>
          <cell r="AS244">
            <v>10.662523227504728</v>
          </cell>
          <cell r="AT244">
            <v>0.85586985294117557</v>
          </cell>
          <cell r="AU244">
            <v>0.4541511148172252</v>
          </cell>
          <cell r="AV244">
            <v>19.352259052188554</v>
          </cell>
        </row>
        <row r="245">
          <cell r="B245">
            <v>109</v>
          </cell>
          <cell r="C245">
            <v>0.55834399633693477</v>
          </cell>
          <cell r="D245">
            <v>0.96225490196078323</v>
          </cell>
          <cell r="E245">
            <v>0.53726924745558913</v>
          </cell>
          <cell r="F245">
            <v>3.6198603861888468</v>
          </cell>
          <cell r="G245">
            <v>0.96499999999999997</v>
          </cell>
          <cell r="H245">
            <v>0.53880195646514206</v>
          </cell>
          <cell r="I245">
            <v>2.4891686578915353</v>
          </cell>
          <cell r="J245">
            <v>1</v>
          </cell>
          <cell r="K245">
            <v>0.55834399633693477</v>
          </cell>
          <cell r="L245">
            <v>1.8191942862086987</v>
          </cell>
          <cell r="M245">
            <v>0.92500000000000004</v>
          </cell>
          <cell r="N245">
            <v>0.51646819661166465</v>
          </cell>
          <cell r="O245">
            <v>3.7956430481470882</v>
          </cell>
          <cell r="P245">
            <v>0.92857598039215583</v>
          </cell>
          <cell r="Q245">
            <v>0.51846482379464343</v>
          </cell>
          <cell r="R245">
            <v>5.0846287576050795</v>
          </cell>
          <cell r="S245">
            <v>0.96225490196078323</v>
          </cell>
          <cell r="T245">
            <v>0.53726924745558913</v>
          </cell>
          <cell r="U245">
            <v>3.8226161336946558</v>
          </cell>
          <cell r="V245">
            <v>0.89008578431372454</v>
          </cell>
          <cell r="W245">
            <v>0.49697405389641991</v>
          </cell>
          <cell r="X245">
            <v>7.4394634671504596</v>
          </cell>
          <cell r="Y245">
            <v>0.96499999999999997</v>
          </cell>
          <cell r="Z245">
            <v>0.53880195646514206</v>
          </cell>
          <cell r="AA245">
            <v>2.6468212769060253</v>
          </cell>
          <cell r="AB245">
            <v>0.892625</v>
          </cell>
          <cell r="AC245">
            <v>0.49839180973025637</v>
          </cell>
          <cell r="AD245">
            <v>5.3037492805562501</v>
          </cell>
          <cell r="AE245">
            <v>0.92500000000000004</v>
          </cell>
          <cell r="AF245">
            <v>0.51646819661166465</v>
          </cell>
          <cell r="AG245">
            <v>4.0251306909871536</v>
          </cell>
          <cell r="AH245">
            <v>0.92857598039215583</v>
          </cell>
          <cell r="AI245">
            <v>0.51846482379464343</v>
          </cell>
          <cell r="AJ245">
            <v>5.358591674892863</v>
          </cell>
          <cell r="AK245">
            <v>0.85893278186274413</v>
          </cell>
          <cell r="AL245">
            <v>0.47957996201004521</v>
          </cell>
          <cell r="AM245">
            <v>10.065027991766572</v>
          </cell>
          <cell r="AN245">
            <v>0.89008578431372454</v>
          </cell>
          <cell r="AO245">
            <v>0.49697405389641991</v>
          </cell>
          <cell r="AP245">
            <v>7.822308285542344</v>
          </cell>
          <cell r="AQ245">
            <v>0.892625</v>
          </cell>
          <cell r="AR245">
            <v>0.49839180973025637</v>
          </cell>
          <cell r="AS245">
            <v>5.6121707257188884</v>
          </cell>
          <cell r="AT245">
            <v>0.85893278186274413</v>
          </cell>
          <cell r="AU245">
            <v>0.47957996201004521</v>
          </cell>
          <cell r="AV245">
            <v>10.563409029405383</v>
          </cell>
        </row>
        <row r="246">
          <cell r="B246">
            <v>110</v>
          </cell>
          <cell r="C246">
            <v>0.58626695657629069</v>
          </cell>
          <cell r="D246">
            <v>0.96568627450980282</v>
          </cell>
          <cell r="E246">
            <v>0.56614995316435845</v>
          </cell>
          <cell r="F246">
            <v>1.6750207206068668</v>
          </cell>
          <cell r="G246">
            <v>0.96499999999999997</v>
          </cell>
          <cell r="H246">
            <v>0.56574761309612054</v>
          </cell>
          <cell r="I246">
            <v>1.1479997150478642</v>
          </cell>
          <cell r="J246">
            <v>1</v>
          </cell>
          <cell r="K246">
            <v>0.58626695657629069</v>
          </cell>
          <cell r="L246">
            <v>0.80345807833361638</v>
          </cell>
          <cell r="M246">
            <v>0.92500000000000004</v>
          </cell>
          <cell r="N246">
            <v>0.54229693483306896</v>
          </cell>
          <cell r="O246">
            <v>1.8353141280889598</v>
          </cell>
          <cell r="P246">
            <v>0.93188725490195967</v>
          </cell>
          <cell r="Q246">
            <v>0.54633470480360591</v>
          </cell>
          <cell r="R246">
            <v>2.4484276047321853</v>
          </cell>
          <cell r="S246">
            <v>0.96568627450980282</v>
          </cell>
          <cell r="T246">
            <v>0.56614995316435845</v>
          </cell>
          <cell r="U246">
            <v>1.7688420402329343</v>
          </cell>
          <cell r="V246">
            <v>0.89325980392156767</v>
          </cell>
          <cell r="W246">
            <v>0.5236887066770316</v>
          </cell>
          <cell r="X246">
            <v>3.7422431490663803</v>
          </cell>
          <cell r="Y246">
            <v>0.96499999999999997</v>
          </cell>
          <cell r="Z246">
            <v>0.56574761309612054</v>
          </cell>
          <cell r="AA246">
            <v>1.2207087944954933</v>
          </cell>
          <cell r="AB246">
            <v>0.892625</v>
          </cell>
          <cell r="AC246">
            <v>0.52331654211391143</v>
          </cell>
          <cell r="AD246">
            <v>2.6604040782642748</v>
          </cell>
          <cell r="AE246">
            <v>0.92500000000000004</v>
          </cell>
          <cell r="AF246">
            <v>0.54229693483306896</v>
          </cell>
          <cell r="AG246">
            <v>1.9462787018867547</v>
          </cell>
          <cell r="AH246">
            <v>0.93188725490195967</v>
          </cell>
          <cell r="AI246">
            <v>0.54633470480360591</v>
          </cell>
          <cell r="AJ246">
            <v>2.5803503863820918</v>
          </cell>
          <cell r="AK246">
            <v>0.8619957107843127</v>
          </cell>
          <cell r="AL246">
            <v>0.50535960194333551</v>
          </cell>
          <cell r="AM246">
            <v>5.238042249845118</v>
          </cell>
          <cell r="AN246">
            <v>0.89325980392156767</v>
          </cell>
          <cell r="AO246">
            <v>0.5236887066770316</v>
          </cell>
          <cell r="AP246">
            <v>3.934824026048811</v>
          </cell>
          <cell r="AQ246">
            <v>0.892625</v>
          </cell>
          <cell r="AR246">
            <v>0.52331654211391143</v>
          </cell>
          <cell r="AS246">
            <v>2.8151108012126849</v>
          </cell>
          <cell r="AT246">
            <v>0.8619957107843127</v>
          </cell>
          <cell r="AU246">
            <v>0.50535960194333551</v>
          </cell>
          <cell r="AV246">
            <v>5.4974097283865815</v>
          </cell>
        </row>
        <row r="247">
          <cell r="B247">
            <v>111</v>
          </cell>
          <cell r="C247">
            <v>0.61843744151762692</v>
          </cell>
          <cell r="D247">
            <v>0.96911764705882242</v>
          </cell>
          <cell r="E247">
            <v>0.59933863817664068</v>
          </cell>
          <cell r="F247">
            <v>0.72670781808595919</v>
          </cell>
          <cell r="G247">
            <v>0.96499999999999997</v>
          </cell>
          <cell r="H247">
            <v>0.59679213106451001</v>
          </cell>
          <cell r="I247">
            <v>0.49852161642450854</v>
          </cell>
          <cell r="J247">
            <v>1</v>
          </cell>
          <cell r="K247">
            <v>0.61843744151762692</v>
          </cell>
          <cell r="L247">
            <v>0.33241715601233213</v>
          </cell>
          <cell r="M247">
            <v>0.92500000000000004</v>
          </cell>
          <cell r="N247">
            <v>0.57205463340380491</v>
          </cell>
          <cell r="O247">
            <v>0.8400289019704904</v>
          </cell>
          <cell r="P247">
            <v>0.93519852941176362</v>
          </cell>
          <cell r="Q247">
            <v>0.57836178584045828</v>
          </cell>
          <cell r="R247">
            <v>1.1107666320678269</v>
          </cell>
          <cell r="S247">
            <v>0.96911764705882242</v>
          </cell>
          <cell r="T247">
            <v>0.59933863817664068</v>
          </cell>
          <cell r="U247">
            <v>0.76741220199991034</v>
          </cell>
          <cell r="V247">
            <v>0.89643382352941081</v>
          </cell>
          <cell r="W247">
            <v>0.55438824031339273</v>
          </cell>
          <cell r="X247">
            <v>1.7824726742608257</v>
          </cell>
          <cell r="Y247">
            <v>0.96499999999999997</v>
          </cell>
          <cell r="Z247">
            <v>0.59679213106451001</v>
          </cell>
          <cell r="AA247">
            <v>0.53009570772422521</v>
          </cell>
          <cell r="AB247">
            <v>0.892625</v>
          </cell>
          <cell r="AC247">
            <v>0.55203272123467173</v>
          </cell>
          <cell r="AD247">
            <v>1.2681706154012666</v>
          </cell>
          <cell r="AE247">
            <v>0.92500000000000004</v>
          </cell>
          <cell r="AF247">
            <v>0.57205463340380491</v>
          </cell>
          <cell r="AG247">
            <v>0.89081772752268318</v>
          </cell>
          <cell r="AH247">
            <v>0.93519852941176362</v>
          </cell>
          <cell r="AI247">
            <v>0.57836178584045828</v>
          </cell>
          <cell r="AJ247">
            <v>1.1706154197481613</v>
          </cell>
          <cell r="AK247">
            <v>0.86505863970588137</v>
          </cell>
          <cell r="AL247">
            <v>0.53498465190242395</v>
          </cell>
          <cell r="AM247">
            <v>2.5909473035010158</v>
          </cell>
          <cell r="AN247">
            <v>0.89643382352941081</v>
          </cell>
          <cell r="AO247">
            <v>0.55438824031339273</v>
          </cell>
          <cell r="AP247">
            <v>1.8742011208455986</v>
          </cell>
          <cell r="AQ247">
            <v>0.892625</v>
          </cell>
          <cell r="AR247">
            <v>0.55203272123467173</v>
          </cell>
          <cell r="AS247">
            <v>1.34191675105454</v>
          </cell>
          <cell r="AT247">
            <v>0.86505863970588137</v>
          </cell>
          <cell r="AU247">
            <v>0.53498465190242395</v>
          </cell>
          <cell r="AV247">
            <v>2.7192409363297183</v>
          </cell>
        </row>
        <row r="248">
          <cell r="B248">
            <v>112</v>
          </cell>
          <cell r="C248">
            <v>0.65081915318156081</v>
          </cell>
          <cell r="D248">
            <v>0.97254901960784201</v>
          </cell>
          <cell r="E248">
            <v>0.63295352936873295</v>
          </cell>
          <cell r="F248">
            <v>0.29116374404200246</v>
          </cell>
          <cell r="G248">
            <v>0.96499999999999997</v>
          </cell>
          <cell r="H248">
            <v>0.62804048282020619</v>
          </cell>
          <cell r="I248">
            <v>0.20100783857680185</v>
          </cell>
          <cell r="J248">
            <v>1</v>
          </cell>
          <cell r="K248">
            <v>0.65081915318156081</v>
          </cell>
          <cell r="L248">
            <v>0.1268379405314996</v>
          </cell>
          <cell r="M248">
            <v>0.92500000000000004</v>
          </cell>
          <cell r="N248">
            <v>0.60200771669294373</v>
          </cell>
          <cell r="O248">
            <v>0.35948647640516074</v>
          </cell>
          <cell r="P248">
            <v>0.93850980392156746</v>
          </cell>
          <cell r="Q248">
            <v>0.61080015584082725</v>
          </cell>
          <cell r="R248">
            <v>0.46834165909308728</v>
          </cell>
          <cell r="S248">
            <v>0.97254901960784201</v>
          </cell>
          <cell r="T248">
            <v>0.63295352936873295</v>
          </cell>
          <cell r="U248">
            <v>0.307472417933147</v>
          </cell>
          <cell r="V248">
            <v>0.89960784313725395</v>
          </cell>
          <cell r="W248">
            <v>0.58548201466607797</v>
          </cell>
          <cell r="X248">
            <v>0.79429078497065919</v>
          </cell>
          <cell r="Y248">
            <v>0.96499999999999997</v>
          </cell>
          <cell r="Z248">
            <v>0.62804048282020619</v>
          </cell>
          <cell r="AA248">
            <v>0.21373876064333522</v>
          </cell>
          <cell r="AB248">
            <v>0.892625</v>
          </cell>
          <cell r="AC248">
            <v>0.58093744660869073</v>
          </cell>
          <cell r="AD248">
            <v>0.56809893959145707</v>
          </cell>
          <cell r="AE248">
            <v>0.92500000000000004</v>
          </cell>
          <cell r="AF248">
            <v>0.60200771669294373</v>
          </cell>
          <cell r="AG248">
            <v>0.3812213189750841</v>
          </cell>
          <cell r="AH248">
            <v>0.93850980392156746</v>
          </cell>
          <cell r="AI248">
            <v>0.61080015584082725</v>
          </cell>
          <cell r="AJ248">
            <v>0.49357619505023709</v>
          </cell>
          <cell r="AK248">
            <v>0.86812156862744994</v>
          </cell>
          <cell r="AL248">
            <v>0.56499014415276516</v>
          </cell>
          <cell r="AM248">
            <v>1.2048302622400009</v>
          </cell>
          <cell r="AN248">
            <v>0.89960784313725395</v>
          </cell>
          <cell r="AO248">
            <v>0.58548201466607797</v>
          </cell>
          <cell r="AP248">
            <v>0.83516605946661893</v>
          </cell>
          <cell r="AQ248">
            <v>0.892625</v>
          </cell>
          <cell r="AR248">
            <v>0.58093744660869073</v>
          </cell>
          <cell r="AS248">
            <v>0.60113479529951275</v>
          </cell>
          <cell r="AT248">
            <v>0.86812156862744994</v>
          </cell>
          <cell r="AU248">
            <v>0.56499014415276516</v>
          </cell>
          <cell r="AV248">
            <v>1.2644887705685426</v>
          </cell>
        </row>
        <row r="249">
          <cell r="B249">
            <v>113</v>
          </cell>
          <cell r="C249">
            <v>0.68337379044796709</v>
          </cell>
          <cell r="D249">
            <v>0.97598039215686161</v>
          </cell>
          <cell r="E249">
            <v>0.66695941999112784</v>
          </cell>
          <cell r="F249">
            <v>0.10687062462640261</v>
          </cell>
          <cell r="G249">
            <v>0.96499999999999997</v>
          </cell>
          <cell r="H249">
            <v>0.65945570778228824</v>
          </cell>
          <cell r="I249">
            <v>7.4766778586381144E-2</v>
          </cell>
          <cell r="J249">
            <v>1</v>
          </cell>
          <cell r="K249">
            <v>0.68337379044796709</v>
          </cell>
          <cell r="L249">
            <v>4.4289379483495865E-2</v>
          </cell>
          <cell r="M249">
            <v>0.92500000000000004</v>
          </cell>
          <cell r="N249">
            <v>0.63212075616436958</v>
          </cell>
          <cell r="O249">
            <v>0.14307284356249814</v>
          </cell>
          <cell r="P249">
            <v>0.94182107843137142</v>
          </cell>
          <cell r="Q249">
            <v>0.64361584029143837</v>
          </cell>
          <cell r="R249">
            <v>0.18227850073227797</v>
          </cell>
          <cell r="S249">
            <v>0.97598039215686161</v>
          </cell>
          <cell r="T249">
            <v>0.66695941999112784</v>
          </cell>
          <cell r="U249">
            <v>0.1128566658188235</v>
          </cell>
          <cell r="V249">
            <v>0.90278186274509709</v>
          </cell>
          <cell r="W249">
            <v>0.61693746349179335</v>
          </cell>
          <cell r="X249">
            <v>0.32924781595533714</v>
          </cell>
          <cell r="Y249">
            <v>0.96499999999999997</v>
          </cell>
          <cell r="Z249">
            <v>0.65945570778228824</v>
          </cell>
          <cell r="AA249">
            <v>7.9502166211502481E-2</v>
          </cell>
          <cell r="AB249">
            <v>0.892625</v>
          </cell>
          <cell r="AC249">
            <v>0.60999652969861662</v>
          </cell>
          <cell r="AD249">
            <v>0.23806899220409117</v>
          </cell>
          <cell r="AE249">
            <v>0.92500000000000004</v>
          </cell>
          <cell r="AF249">
            <v>0.63212075616436958</v>
          </cell>
          <cell r="AG249">
            <v>0.15172314318422134</v>
          </cell>
          <cell r="AH249">
            <v>0.94182107843137142</v>
          </cell>
          <cell r="AI249">
            <v>0.64361584029143837</v>
          </cell>
          <cell r="AJ249">
            <v>0.19209977819422971</v>
          </cell>
          <cell r="AK249">
            <v>0.87118449754901861</v>
          </cell>
          <cell r="AL249">
            <v>0.59534465226958055</v>
          </cell>
          <cell r="AM249">
            <v>0.52411303869740888</v>
          </cell>
          <cell r="AN249">
            <v>0.90278186274509709</v>
          </cell>
          <cell r="AO249">
            <v>0.61693746349179335</v>
          </cell>
          <cell r="AP249">
            <v>0.34619135238937337</v>
          </cell>
          <cell r="AQ249">
            <v>0.892625</v>
          </cell>
          <cell r="AR249">
            <v>0.60999652969861662</v>
          </cell>
          <cell r="AS249">
            <v>0.25191308225057585</v>
          </cell>
          <cell r="AT249">
            <v>0.87118449754901861</v>
          </cell>
          <cell r="AU249">
            <v>0.59534465226958055</v>
          </cell>
          <cell r="AV249">
            <v>0.55006507780546887</v>
          </cell>
        </row>
        <row r="250">
          <cell r="B250">
            <v>114</v>
          </cell>
          <cell r="C250">
            <v>0.71606265890812493</v>
          </cell>
          <cell r="D250">
            <v>0.9794117647058812</v>
          </cell>
          <cell r="E250">
            <v>0.70132019240119214</v>
          </cell>
          <cell r="F250">
            <v>3.5592254811487582E-2</v>
          </cell>
          <cell r="G250">
            <v>0.96499999999999997</v>
          </cell>
          <cell r="H250">
            <v>0.69100046584634056</v>
          </cell>
          <cell r="I250">
            <v>2.5461399695097534E-2</v>
          </cell>
          <cell r="J250">
            <v>1</v>
          </cell>
          <cell r="K250">
            <v>0.71606265890812493</v>
          </cell>
          <cell r="L250">
            <v>1.4023178349270868E-2</v>
          </cell>
          <cell r="M250">
            <v>0.92500000000000004</v>
          </cell>
          <cell r="N250">
            <v>0.66235795949001564</v>
          </cell>
          <cell r="O250">
            <v>5.2633529503185256E-2</v>
          </cell>
          <cell r="P250">
            <v>0.94513235294117537</v>
          </cell>
          <cell r="Q250">
            <v>0.67677398566715041</v>
          </cell>
          <cell r="R250">
            <v>6.4961170316409314E-2</v>
          </cell>
          <cell r="S250">
            <v>0.9794117647058812</v>
          </cell>
          <cell r="T250">
            <v>0.70132019240119214</v>
          </cell>
          <cell r="U250">
            <v>3.7585849442168438E-2</v>
          </cell>
          <cell r="V250">
            <v>0.90595588235294011</v>
          </cell>
          <cell r="W250">
            <v>0.64872117797110274</v>
          </cell>
          <cell r="X250">
            <v>0.12612250351963863</v>
          </cell>
          <cell r="Y250">
            <v>0.96499999999999997</v>
          </cell>
          <cell r="Z250">
            <v>0.69100046584634056</v>
          </cell>
          <cell r="AA250">
            <v>2.7074008922270992E-2</v>
          </cell>
          <cell r="AB250">
            <v>0.892625</v>
          </cell>
          <cell r="AC250">
            <v>0.63917543090786499</v>
          </cell>
          <cell r="AD250">
            <v>9.2847733130748539E-2</v>
          </cell>
          <cell r="AE250">
            <v>0.92500000000000004</v>
          </cell>
          <cell r="AF250">
            <v>0.66235795949001564</v>
          </cell>
          <cell r="AG250">
            <v>5.5815795186976429E-2</v>
          </cell>
          <cell r="AH250">
            <v>0.94513235294117537</v>
          </cell>
          <cell r="AI250">
            <v>0.67677398566715041</v>
          </cell>
          <cell r="AJ250">
            <v>6.8461318031951629E-2</v>
          </cell>
          <cell r="AK250">
            <v>0.87424742647058729</v>
          </cell>
          <cell r="AL250">
            <v>0.6260159367421142</v>
          </cell>
          <cell r="AM250">
            <v>0.21208514392414676</v>
          </cell>
          <cell r="AN250">
            <v>0.90595588235294011</v>
          </cell>
          <cell r="AO250">
            <v>0.64872117797110274</v>
          </cell>
          <cell r="AP250">
            <v>0.13261293756347978</v>
          </cell>
          <cell r="AQ250">
            <v>0.892625</v>
          </cell>
          <cell r="AR250">
            <v>0.63917543090786499</v>
          </cell>
          <cell r="AS250">
            <v>9.8246976292042404E-2</v>
          </cell>
          <cell r="AT250">
            <v>0.87424742647058729</v>
          </cell>
          <cell r="AU250">
            <v>0.6260159367421142</v>
          </cell>
          <cell r="AV250">
            <v>0.22258677533373222</v>
          </cell>
        </row>
        <row r="251">
          <cell r="B251">
            <v>115</v>
          </cell>
          <cell r="C251">
            <v>0.74884600576589633</v>
          </cell>
          <cell r="D251">
            <v>0.9828431372549008</v>
          </cell>
          <cell r="E251">
            <v>0.73599815762775511</v>
          </cell>
          <cell r="F251">
            <v>1.0630687819102855E-2</v>
          </cell>
          <cell r="G251">
            <v>0.96499999999999997</v>
          </cell>
          <cell r="H251">
            <v>0.72263639556408998</v>
          </cell>
          <cell r="I251">
            <v>7.8675606446852644E-3</v>
          </cell>
          <cell r="J251">
            <v>1</v>
          </cell>
          <cell r="K251">
            <v>0.74884600576589633</v>
          </cell>
          <cell r="L251">
            <v>3.9817039741491204E-3</v>
          </cell>
          <cell r="M251">
            <v>0.92500000000000004</v>
          </cell>
          <cell r="N251">
            <v>0.69268255533345413</v>
          </cell>
          <cell r="O251">
            <v>1.7771292300697933E-2</v>
          </cell>
          <cell r="P251">
            <v>0.94844362745097921</v>
          </cell>
          <cell r="Q251">
            <v>0.71023822211078358</v>
          </cell>
          <cell r="R251">
            <v>2.0997140167770399E-2</v>
          </cell>
          <cell r="S251">
            <v>0.9828431372549008</v>
          </cell>
          <cell r="T251">
            <v>0.73599815762775511</v>
          </cell>
          <cell r="U251">
            <v>1.1226134279824629E-2</v>
          </cell>
          <cell r="V251">
            <v>0.90912990196078325</v>
          </cell>
          <cell r="W251">
            <v>0.68079829580567341</v>
          </cell>
          <cell r="X251">
            <v>4.4304164467714111E-2</v>
          </cell>
          <cell r="Y251">
            <v>0.96499999999999997</v>
          </cell>
          <cell r="Z251">
            <v>0.72263639556408998</v>
          </cell>
          <cell r="AA251">
            <v>8.3658561446537556E-3</v>
          </cell>
          <cell r="AB251">
            <v>0.892625</v>
          </cell>
          <cell r="AC251">
            <v>0.66843866589678325</v>
          </cell>
          <cell r="AD251">
            <v>3.3501743298083891E-2</v>
          </cell>
          <cell r="AE251">
            <v>0.92500000000000004</v>
          </cell>
          <cell r="AF251">
            <v>0.69268255533345413</v>
          </cell>
          <cell r="AG251">
            <v>1.8845758979618085E-2</v>
          </cell>
          <cell r="AH251">
            <v>0.94844362745097921</v>
          </cell>
          <cell r="AI251">
            <v>0.71023822211078358</v>
          </cell>
          <cell r="AJ251">
            <v>2.2128478963441372E-2</v>
          </cell>
          <cell r="AK251">
            <v>0.87731035539215585</v>
          </cell>
          <cell r="AL251">
            <v>0.65697035545247484</v>
          </cell>
          <cell r="AM251">
            <v>7.9316463881385912E-2</v>
          </cell>
          <cell r="AN251">
            <v>0.90912990196078325</v>
          </cell>
          <cell r="AO251">
            <v>0.68079829580567341</v>
          </cell>
          <cell r="AP251">
            <v>4.6584116493090875E-2</v>
          </cell>
          <cell r="AQ251">
            <v>0.892625</v>
          </cell>
          <cell r="AR251">
            <v>0.66843866589678325</v>
          </cell>
          <cell r="AS251">
            <v>3.5449922885181402E-2</v>
          </cell>
          <cell r="AT251">
            <v>0.87731035539215585</v>
          </cell>
          <cell r="AU251">
            <v>0.65697035545247484</v>
          </cell>
          <cell r="AV251">
            <v>8.3243906666779333E-2</v>
          </cell>
        </row>
        <row r="252">
          <cell r="B252">
            <v>116</v>
          </cell>
          <cell r="C252">
            <v>0.78184016024023173</v>
          </cell>
          <cell r="D252">
            <v>0.9862745098039204</v>
          </cell>
          <cell r="E252">
            <v>0.77110902078595311</v>
          </cell>
          <cell r="F252">
            <v>2.8065211699273358E-3</v>
          </cell>
          <cell r="G252">
            <v>0.96499999999999997</v>
          </cell>
          <cell r="H252">
            <v>0.75447575463182359</v>
          </cell>
          <cell r="I252">
            <v>2.1821749785280167E-3</v>
          </cell>
          <cell r="J252">
            <v>1</v>
          </cell>
          <cell r="K252">
            <v>0.78184016024023173</v>
          </cell>
          <cell r="L252">
            <v>1.0000208569653558E-3</v>
          </cell>
          <cell r="M252">
            <v>0.92500000000000004</v>
          </cell>
          <cell r="N252">
            <v>0.7232021482222144</v>
          </cell>
          <cell r="O252">
            <v>5.46142813827275E-3</v>
          </cell>
          <cell r="P252">
            <v>0.95175490196078316</v>
          </cell>
          <cell r="Q252">
            <v>0.74412020505844478</v>
          </cell>
          <cell r="R252">
            <v>6.0841686656022305E-3</v>
          </cell>
          <cell r="S252">
            <v>0.9862745098039204</v>
          </cell>
          <cell r="T252">
            <v>0.77110902078595311</v>
          </cell>
          <cell r="U252">
            <v>2.9637201325919166E-3</v>
          </cell>
          <cell r="V252">
            <v>0.91230392156862639</v>
          </cell>
          <cell r="W252">
            <v>0.71327584422700663</v>
          </cell>
          <cell r="X252">
            <v>1.4141964801000073E-2</v>
          </cell>
          <cell r="Y252">
            <v>0.96499999999999997</v>
          </cell>
          <cell r="Z252">
            <v>0.75447575463182359</v>
          </cell>
          <cell r="AA252">
            <v>2.3203840144734715E-3</v>
          </cell>
          <cell r="AB252">
            <v>0.892625</v>
          </cell>
          <cell r="AC252">
            <v>0.69789007303443684</v>
          </cell>
          <cell r="AD252">
            <v>1.1107882702696196E-2</v>
          </cell>
          <cell r="AE252">
            <v>0.92500000000000004</v>
          </cell>
          <cell r="AF252">
            <v>0.7232021482222144</v>
          </cell>
          <cell r="AG252">
            <v>5.7916304924178407E-3</v>
          </cell>
          <cell r="AH252">
            <v>0.95175490196078316</v>
          </cell>
          <cell r="AI252">
            <v>0.74412020505844478</v>
          </cell>
          <cell r="AJ252">
            <v>6.4119874064308968E-3</v>
          </cell>
          <cell r="AK252">
            <v>0.88037328431372441</v>
          </cell>
          <cell r="AL252">
            <v>0.68831118967906135</v>
          </cell>
          <cell r="AM252">
            <v>2.7207898411998426E-2</v>
          </cell>
          <cell r="AN252">
            <v>0.91230392156862639</v>
          </cell>
          <cell r="AO252">
            <v>0.71327584422700663</v>
          </cell>
          <cell r="AP252">
            <v>1.4869729372981644E-2</v>
          </cell>
          <cell r="AQ252">
            <v>0.892625</v>
          </cell>
          <cell r="AR252">
            <v>0.69789007303443684</v>
          </cell>
          <cell r="AS252">
            <v>1.17538237256669E-2</v>
          </cell>
          <cell r="AT252">
            <v>0.88037328431372441</v>
          </cell>
          <cell r="AU252">
            <v>0.68831118967906135</v>
          </cell>
          <cell r="AV252">
            <v>2.8555127714652673E-2</v>
          </cell>
        </row>
        <row r="253">
          <cell r="B253">
            <v>117</v>
          </cell>
          <cell r="C253">
            <v>0.81518828607336369</v>
          </cell>
          <cell r="D253">
            <v>0.98970588235293999</v>
          </cell>
          <cell r="E253">
            <v>0.80679664195201928</v>
          </cell>
          <cell r="F253">
            <v>6.4238737876962039E-4</v>
          </cell>
          <cell r="G253">
            <v>0.96499999999999997</v>
          </cell>
          <cell r="H253">
            <v>0.78665669606079591</v>
          </cell>
          <cell r="I253">
            <v>5.3577686486440781E-4</v>
          </cell>
          <cell r="J253">
            <v>1</v>
          </cell>
          <cell r="K253">
            <v>0.81518828607336369</v>
          </cell>
          <cell r="L253">
            <v>2.1816438991198816E-4</v>
          </cell>
          <cell r="M253">
            <v>0.92500000000000004</v>
          </cell>
          <cell r="N253">
            <v>0.75404916461786142</v>
          </cell>
          <cell r="O253">
            <v>1.5117115763126482E-3</v>
          </cell>
          <cell r="P253">
            <v>0.95506617647058711</v>
          </cell>
          <cell r="Q253">
            <v>0.77855875948369857</v>
          </cell>
          <cell r="R253">
            <v>1.5568158305441344E-3</v>
          </cell>
          <cell r="S253">
            <v>0.98970588235293999</v>
          </cell>
          <cell r="T253">
            <v>0.80679664195201928</v>
          </cell>
          <cell r="U253">
            <v>6.7836880326534871E-4</v>
          </cell>
          <cell r="V253">
            <v>0.91547794117646952</v>
          </cell>
          <cell r="W253">
            <v>0.74628689380561786</v>
          </cell>
          <cell r="X253">
            <v>4.0548429185381339E-3</v>
          </cell>
          <cell r="Y253">
            <v>0.96499999999999997</v>
          </cell>
          <cell r="Z253">
            <v>0.78665669606079591</v>
          </cell>
          <cell r="AA253">
            <v>5.6971053411797876E-4</v>
          </cell>
          <cell r="AB253">
            <v>0.892625</v>
          </cell>
          <cell r="AC253">
            <v>0.72765744385623632</v>
          </cell>
          <cell r="AD253">
            <v>3.3558016320535899E-3</v>
          </cell>
          <cell r="AE253">
            <v>0.92500000000000004</v>
          </cell>
          <cell r="AF253">
            <v>0.75404916461786142</v>
          </cell>
          <cell r="AG253">
            <v>1.603110878591977E-3</v>
          </cell>
          <cell r="AH253">
            <v>0.95506617647058711</v>
          </cell>
          <cell r="AI253">
            <v>0.77855875948369857</v>
          </cell>
          <cell r="AJ253">
            <v>1.6406980227253723E-3</v>
          </cell>
          <cell r="AK253">
            <v>0.88343621323529309</v>
          </cell>
          <cell r="AL253">
            <v>0.72016685252242119</v>
          </cell>
          <cell r="AM253">
            <v>8.4803974873687449E-3</v>
          </cell>
          <cell r="AN253">
            <v>0.91547794117646952</v>
          </cell>
          <cell r="AO253">
            <v>0.74628689380561786</v>
          </cell>
          <cell r="AP253">
            <v>4.2635106010410441E-3</v>
          </cell>
          <cell r="AQ253">
            <v>0.892625</v>
          </cell>
          <cell r="AR253">
            <v>0.72765744385623632</v>
          </cell>
          <cell r="AS253">
            <v>3.5509468273273305E-3</v>
          </cell>
          <cell r="AT253">
            <v>0.88343621323529309</v>
          </cell>
          <cell r="AU253">
            <v>0.72016685252242119</v>
          </cell>
          <cell r="AV253">
            <v>8.9003137859425558E-3</v>
          </cell>
        </row>
        <row r="254">
          <cell r="B254">
            <v>118</v>
          </cell>
          <cell r="C254">
            <v>0.84889038326529265</v>
          </cell>
          <cell r="D254">
            <v>0.99313725490195959</v>
          </cell>
          <cell r="E254">
            <v>0.84306466494876509</v>
          </cell>
          <cell r="F254">
            <v>1.2411139874593077E-4</v>
          </cell>
          <cell r="G254">
            <v>0.96499999999999997</v>
          </cell>
          <cell r="H254">
            <v>0.81917921985100739</v>
          </cell>
          <cell r="I254">
            <v>1.1430440652436123E-4</v>
          </cell>
          <cell r="J254">
            <v>1</v>
          </cell>
          <cell r="K254">
            <v>0.84889038326529265</v>
          </cell>
          <cell r="L254">
            <v>4.0319334817393494E-5</v>
          </cell>
          <cell r="M254">
            <v>0.92500000000000004</v>
          </cell>
          <cell r="N254">
            <v>0.78522360452039575</v>
          </cell>
          <cell r="O254">
            <v>3.7180672505094536E-4</v>
          </cell>
          <cell r="P254">
            <v>0.95837745098039095</v>
          </cell>
          <cell r="Q254">
            <v>0.81355740167555834</v>
          </cell>
          <cell r="R254">
            <v>3.4474322877110921E-4</v>
          </cell>
          <cell r="S254">
            <v>0.99313725490195959</v>
          </cell>
          <cell r="T254">
            <v>0.84306466494876509</v>
          </cell>
          <cell r="U254">
            <v>1.3106313078585537E-4</v>
          </cell>
          <cell r="V254">
            <v>0.91865196078431266</v>
          </cell>
          <cell r="W254">
            <v>0.77983481507760777</v>
          </cell>
          <cell r="X254">
            <v>1.0287667919926041E-3</v>
          </cell>
          <cell r="Y254">
            <v>0.96499999999999997</v>
          </cell>
          <cell r="Z254">
            <v>0.81917921985100739</v>
          </cell>
          <cell r="AA254">
            <v>1.2154392763769825E-4</v>
          </cell>
          <cell r="AB254">
            <v>0.892625</v>
          </cell>
          <cell r="AC254">
            <v>0.7577407783621819</v>
          </cell>
          <cell r="AD254">
            <v>9.1392759438488856E-4</v>
          </cell>
          <cell r="AE254">
            <v>0.92500000000000004</v>
          </cell>
          <cell r="AF254">
            <v>0.78522360452039575</v>
          </cell>
          <cell r="AG254">
            <v>3.9428645979989086E-4</v>
          </cell>
          <cell r="AH254">
            <v>0.95837745098039095</v>
          </cell>
          <cell r="AI254">
            <v>0.81355740167555834</v>
          </cell>
          <cell r="AJ254">
            <v>3.6331820546494937E-4</v>
          </cell>
          <cell r="AK254">
            <v>0.88649914215686165</v>
          </cell>
          <cell r="AL254">
            <v>0.75254059654989147</v>
          </cell>
          <cell r="AM254">
            <v>2.3730963207513468E-3</v>
          </cell>
          <cell r="AN254">
            <v>0.91865196078431266</v>
          </cell>
          <cell r="AO254">
            <v>0.77983481507760777</v>
          </cell>
          <cell r="AP254">
            <v>1.0817085178828005E-3</v>
          </cell>
          <cell r="AQ254">
            <v>0.892625</v>
          </cell>
          <cell r="AR254">
            <v>0.7577407783621819</v>
          </cell>
          <cell r="AS254">
            <v>9.6707393568491306E-4</v>
          </cell>
          <cell r="AT254">
            <v>0.88649914215686165</v>
          </cell>
          <cell r="AU254">
            <v>0.75254059654989147</v>
          </cell>
          <cell r="AV254">
            <v>2.4906028202583909E-3</v>
          </cell>
        </row>
        <row r="255">
          <cell r="B255">
            <v>119</v>
          </cell>
          <cell r="C255">
            <v>0.8829464518160185</v>
          </cell>
          <cell r="D255">
            <v>0.99656862745097918</v>
          </cell>
          <cell r="E255">
            <v>0.87991673359900169</v>
          </cell>
          <cell r="F255">
            <v>1.9477463945870061E-5</v>
          </cell>
          <cell r="G255">
            <v>0.96499999999999997</v>
          </cell>
          <cell r="H255">
            <v>0.8520433260024578</v>
          </cell>
          <cell r="I255">
            <v>2.0668611962202598E-5</v>
          </cell>
          <cell r="J255">
            <v>1</v>
          </cell>
          <cell r="K255">
            <v>0.8829464518160185</v>
          </cell>
          <cell r="L255">
            <v>6.0926392312546728E-6</v>
          </cell>
          <cell r="M255">
            <v>0.92500000000000004</v>
          </cell>
          <cell r="N255">
            <v>0.81672546792981715</v>
          </cell>
          <cell r="O255">
            <v>7.9855308221518323E-5</v>
          </cell>
          <cell r="P255">
            <v>0.96168872549019491</v>
          </cell>
          <cell r="Q255">
            <v>0.84911964792303662</v>
          </cell>
          <cell r="R255">
            <v>6.427482332684301E-5</v>
          </cell>
          <cell r="S255">
            <v>0.99656862745097918</v>
          </cell>
          <cell r="T255">
            <v>0.87991673359900169</v>
          </cell>
          <cell r="U255">
            <v>2.0568436342742036E-5</v>
          </cell>
          <cell r="V255">
            <v>0.9218259803921558</v>
          </cell>
          <cell r="W255">
            <v>0.81392297857907658</v>
          </cell>
          <cell r="X255">
            <v>2.2649863100106791E-4</v>
          </cell>
          <cell r="Y255">
            <v>0.96499999999999997</v>
          </cell>
          <cell r="Z255">
            <v>0.8520433260024578</v>
          </cell>
          <cell r="AA255">
            <v>2.1977667817821303E-5</v>
          </cell>
          <cell r="AB255">
            <v>0.892625</v>
          </cell>
          <cell r="AC255">
            <v>0.78814007655227347</v>
          </cell>
          <cell r="AD255">
            <v>2.2140738764900663E-4</v>
          </cell>
          <cell r="AE255">
            <v>0.92500000000000004</v>
          </cell>
          <cell r="AF255">
            <v>0.81672546792981715</v>
          </cell>
          <cell r="AG255">
            <v>8.4683424622234444E-5</v>
          </cell>
          <cell r="AH255">
            <v>0.96168872549019491</v>
          </cell>
          <cell r="AI255">
            <v>0.84911964792303662</v>
          </cell>
          <cell r="AJ255">
            <v>6.7737990245458514E-5</v>
          </cell>
          <cell r="AK255">
            <v>0.88956207107843033</v>
          </cell>
          <cell r="AL255">
            <v>0.7854356743288089</v>
          </cell>
          <cell r="AM255">
            <v>5.8724499986277569E-4</v>
          </cell>
          <cell r="AN255">
            <v>0.9218259803921558</v>
          </cell>
          <cell r="AO255">
            <v>0.81392297857907658</v>
          </cell>
          <cell r="AP255">
            <v>2.3815455587179358E-4</v>
          </cell>
          <cell r="AQ255">
            <v>0.892625</v>
          </cell>
          <cell r="AR255">
            <v>0.78814007655227347</v>
          </cell>
          <cell r="AS255">
            <v>2.3428257892524839E-4</v>
          </cell>
          <cell r="AT255">
            <v>0.88956207107843033</v>
          </cell>
          <cell r="AU255">
            <v>0.7854356743288089</v>
          </cell>
          <cell r="AV255">
            <v>6.1632308813229931E-4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2.3389174918277543E-6</v>
          </cell>
          <cell r="G256">
            <v>1</v>
          </cell>
          <cell r="H256">
            <v>1</v>
          </cell>
          <cell r="I256">
            <v>3.0580590820733107E-6</v>
          </cell>
          <cell r="J256">
            <v>1</v>
          </cell>
          <cell r="K256">
            <v>1</v>
          </cell>
          <cell r="L256">
            <v>7.1316503982328482E-7</v>
          </cell>
          <cell r="M256">
            <v>1</v>
          </cell>
          <cell r="N256">
            <v>1</v>
          </cell>
          <cell r="O256">
            <v>1.4635444247618995E-5</v>
          </cell>
          <cell r="P256">
            <v>1</v>
          </cell>
          <cell r="Q256">
            <v>1</v>
          </cell>
          <cell r="R256">
            <v>9.6978079732386911E-6</v>
          </cell>
          <cell r="S256">
            <v>1</v>
          </cell>
          <cell r="T256">
            <v>1</v>
          </cell>
          <cell r="U256">
            <v>2.4699250207974671E-6</v>
          </cell>
          <cell r="V256">
            <v>1</v>
          </cell>
          <cell r="W256">
            <v>1</v>
          </cell>
          <cell r="X256">
            <v>4.2146190612595545E-5</v>
          </cell>
          <cell r="Y256">
            <v>1</v>
          </cell>
          <cell r="Z256">
            <v>1</v>
          </cell>
          <cell r="AA256">
            <v>3.2517426325476612E-6</v>
          </cell>
          <cell r="AB256">
            <v>1</v>
          </cell>
          <cell r="AC256">
            <v>1</v>
          </cell>
          <cell r="AD256">
            <v>4.6907352198079657E-5</v>
          </cell>
          <cell r="AE256">
            <v>1</v>
          </cell>
          <cell r="AF256">
            <v>1</v>
          </cell>
          <cell r="AG256">
            <v>1.5520315021740617E-5</v>
          </cell>
          <cell r="AH256">
            <v>1</v>
          </cell>
          <cell r="AI256">
            <v>1</v>
          </cell>
          <cell r="AJ256">
            <v>1.0220331817220692E-5</v>
          </cell>
          <cell r="AK256">
            <v>1</v>
          </cell>
          <cell r="AL256">
            <v>1</v>
          </cell>
          <cell r="AM256">
            <v>1.2600182739933518E-4</v>
          </cell>
          <cell r="AN256">
            <v>1</v>
          </cell>
          <cell r="AO256">
            <v>1</v>
          </cell>
          <cell r="AP256">
            <v>4.4315090394446233E-5</v>
          </cell>
          <cell r="AQ256">
            <v>1</v>
          </cell>
          <cell r="AR256">
            <v>1</v>
          </cell>
          <cell r="AS256">
            <v>4.9635089236239073E-5</v>
          </cell>
          <cell r="AT256">
            <v>1</v>
          </cell>
          <cell r="AU256">
            <v>1</v>
          </cell>
          <cell r="AV256">
            <v>1.3224094780069288E-4</v>
          </cell>
        </row>
        <row r="264">
          <cell r="B264" t="str">
            <v>Age</v>
          </cell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4.4011645625166459E-4</v>
          </cell>
          <cell r="D283">
            <v>0.65343137254901962</v>
          </cell>
          <cell r="E283">
            <v>2.8758590008993572E-4</v>
          </cell>
          <cell r="F283">
            <v>9932.2552672583315</v>
          </cell>
          <cell r="G283">
            <v>0.96499999999999997</v>
          </cell>
          <cell r="H283">
            <v>4.2471238028285631E-4</v>
          </cell>
          <cell r="I283">
            <v>9931.0779148889396</v>
          </cell>
          <cell r="J283">
            <v>0.9</v>
          </cell>
          <cell r="K283">
            <v>3.9610481062649815E-4</v>
          </cell>
          <cell r="L283">
            <v>9931.3208606159569</v>
          </cell>
          <cell r="M283">
            <v>0.92500000000000004</v>
          </cell>
          <cell r="N283">
            <v>4.0710772203278976E-4</v>
          </cell>
          <cell r="O283">
            <v>9931.2274199517196</v>
          </cell>
          <cell r="P283">
            <v>0.63056127450980393</v>
          </cell>
          <cell r="Q283">
            <v>2.7752039358678801E-4</v>
          </cell>
          <cell r="R283">
            <v>9932.3402982627886</v>
          </cell>
          <cell r="S283">
            <v>0.58808823529411769</v>
          </cell>
          <cell r="T283">
            <v>2.588273100809422E-4</v>
          </cell>
          <cell r="U283">
            <v>9932.4982129853488</v>
          </cell>
          <cell r="V283">
            <v>0.6044240196078432</v>
          </cell>
          <cell r="W283">
            <v>2.6601695758319058E-4</v>
          </cell>
          <cell r="X283">
            <v>9932.437476553594</v>
          </cell>
          <cell r="Y283">
            <v>0.86849999999999994</v>
          </cell>
          <cell r="Z283">
            <v>3.8224114225457066E-4</v>
          </cell>
          <cell r="AA283">
            <v>9931.4385958528965</v>
          </cell>
          <cell r="AB283">
            <v>0.892625</v>
          </cell>
          <cell r="AC283">
            <v>3.928589517616421E-4</v>
          </cell>
          <cell r="AD283">
            <v>9931.3484256119064</v>
          </cell>
          <cell r="AE283">
            <v>0.83250000000000002</v>
          </cell>
          <cell r="AF283">
            <v>3.6639694982951079E-4</v>
          </cell>
          <cell r="AG283">
            <v>9931.5731504093983</v>
          </cell>
          <cell r="AH283">
            <v>0.5675051470588236</v>
          </cell>
          <cell r="AI283">
            <v>2.4976835422810923E-4</v>
          </cell>
          <cell r="AJ283">
            <v>9932.5747408893603</v>
          </cell>
          <cell r="AK283">
            <v>0.58326917892156871</v>
          </cell>
          <cell r="AL283">
            <v>2.567063640677789E-4</v>
          </cell>
          <cell r="AM283">
            <v>9932.5161302327178</v>
          </cell>
          <cell r="AN283">
            <v>0.54398161764705888</v>
          </cell>
          <cell r="AO283">
            <v>2.3941526182487153E-4</v>
          </cell>
          <cell r="AP283">
            <v>9932.662201351086</v>
          </cell>
          <cell r="AQ283">
            <v>0.80336249999999998</v>
          </cell>
          <cell r="AR283">
            <v>3.5357305658547788E-4</v>
          </cell>
          <cell r="AS283">
            <v>9931.6820555035665</v>
          </cell>
          <cell r="AT283">
            <v>0.52494226102941188</v>
          </cell>
          <cell r="AU283">
            <v>2.3103572766100105E-4</v>
          </cell>
          <cell r="AV283">
            <v>9932.7329896622959</v>
          </cell>
        </row>
        <row r="284">
          <cell r="B284">
            <v>20</v>
          </cell>
          <cell r="C284">
            <v>4.9538484527919958E-4</v>
          </cell>
          <cell r="D284">
            <v>0.65686274509803921</v>
          </cell>
          <cell r="E284">
            <v>3.2539984935006248E-4</v>
          </cell>
          <cell r="F284">
            <v>9929.3988906873747</v>
          </cell>
          <cell r="G284">
            <v>0.96499999999999997</v>
          </cell>
          <cell r="H284">
            <v>4.7804637569442759E-4</v>
          </cell>
          <cell r="I284">
            <v>9926.8600631489335</v>
          </cell>
          <cell r="J284">
            <v>0.9</v>
          </cell>
          <cell r="K284">
            <v>4.4584636075127961E-4</v>
          </cell>
          <cell r="L284">
            <v>9927.3870166471916</v>
          </cell>
          <cell r="M284">
            <v>0.92500000000000004</v>
          </cell>
          <cell r="N284">
            <v>4.5823098188325966E-4</v>
          </cell>
          <cell r="O284">
            <v>9927.1843405797936</v>
          </cell>
          <cell r="P284">
            <v>0.63387254901960777</v>
          </cell>
          <cell r="Q284">
            <v>3.1401085462281022E-4</v>
          </cell>
          <cell r="R284">
            <v>9929.5838712739769</v>
          </cell>
          <cell r="S284">
            <v>0.5911764705882353</v>
          </cell>
          <cell r="T284">
            <v>2.9285986441505621E-4</v>
          </cell>
          <cell r="U284">
            <v>9929.9274111904979</v>
          </cell>
          <cell r="V284">
            <v>0.60759803921568634</v>
          </cell>
          <cell r="W284">
            <v>3.0099486064880782E-4</v>
          </cell>
          <cell r="X284">
            <v>9929.795279754695</v>
          </cell>
          <cell r="Y284">
            <v>0.86849999999999994</v>
          </cell>
          <cell r="Z284">
            <v>4.3024173812498479E-4</v>
          </cell>
          <cell r="AA284">
            <v>9927.6423914197858</v>
          </cell>
          <cell r="AB284">
            <v>0.892625</v>
          </cell>
          <cell r="AC284">
            <v>4.4219289751734554E-4</v>
          </cell>
          <cell r="AD284">
            <v>9927.4468064798402</v>
          </cell>
          <cell r="AE284">
            <v>0.83250000000000002</v>
          </cell>
          <cell r="AF284">
            <v>4.1240788369493363E-4</v>
          </cell>
          <cell r="AG284">
            <v>9927.9342523000796</v>
          </cell>
          <cell r="AH284">
            <v>0.57048529411764703</v>
          </cell>
          <cell r="AI284">
            <v>2.8260976916052923E-4</v>
          </cell>
          <cell r="AJ284">
            <v>9930.0938980430819</v>
          </cell>
          <cell r="AK284">
            <v>0.58633210784313716</v>
          </cell>
          <cell r="AL284">
            <v>2.9046004052609949E-4</v>
          </cell>
          <cell r="AM284">
            <v>9929.9663901308813</v>
          </cell>
          <cell r="AN284">
            <v>0.54683823529411768</v>
          </cell>
          <cell r="AO284">
            <v>2.7089537458392703E-4</v>
          </cell>
          <cell r="AP284">
            <v>9930.2841704295315</v>
          </cell>
          <cell r="AQ284">
            <v>0.80336249999999998</v>
          </cell>
          <cell r="AR284">
            <v>3.9797360776561098E-4</v>
          </cell>
          <cell r="AS284">
            <v>9928.1704803221674</v>
          </cell>
          <cell r="AT284">
            <v>0.52769889705882356</v>
          </cell>
          <cell r="AU284">
            <v>2.6141403647348955E-4</v>
          </cell>
          <cell r="AV284">
            <v>9930.4381734683666</v>
          </cell>
        </row>
        <row r="285">
          <cell r="B285">
            <v>21</v>
          </cell>
          <cell r="C285">
            <v>5.5405085423812896E-4</v>
          </cell>
          <cell r="D285">
            <v>0.66029411764705881</v>
          </cell>
          <cell r="E285">
            <v>3.6583651993076454E-4</v>
          </cell>
          <cell r="F285">
            <v>9926.1678657842076</v>
          </cell>
          <cell r="G285">
            <v>0.96499999999999997</v>
          </cell>
          <cell r="H285">
            <v>5.3465907433979446E-4</v>
          </cell>
          <cell r="I285">
            <v>9922.1145636737201</v>
          </cell>
          <cell r="J285">
            <v>0.9</v>
          </cell>
          <cell r="K285">
            <v>4.9864576881431606E-4</v>
          </cell>
          <cell r="L285">
            <v>9922.960927274049</v>
          </cell>
          <cell r="M285">
            <v>0.92500000000000004</v>
          </cell>
          <cell r="N285">
            <v>5.1249704017026934E-4</v>
          </cell>
          <cell r="O285">
            <v>9922.635397152073</v>
          </cell>
          <cell r="P285">
            <v>0.63718382352941172</v>
          </cell>
          <cell r="Q285">
            <v>3.5303224173318775E-4</v>
          </cell>
          <cell r="R285">
            <v>9926.465874156509</v>
          </cell>
          <cell r="S285">
            <v>0.59426470588235292</v>
          </cell>
          <cell r="T285">
            <v>3.2925286793768807E-4</v>
          </cell>
          <cell r="U285">
            <v>9927.0193339952057</v>
          </cell>
          <cell r="V285">
            <v>0.61077205882352947</v>
          </cell>
          <cell r="W285">
            <v>3.3839878093595724E-4</v>
          </cell>
          <cell r="X285">
            <v>9926.8064624081944</v>
          </cell>
          <cell r="Y285">
            <v>0.86849999999999994</v>
          </cell>
          <cell r="Z285">
            <v>4.8119316690581495E-4</v>
          </cell>
          <cell r="AA285">
            <v>9923.3711053018178</v>
          </cell>
          <cell r="AB285">
            <v>0.892625</v>
          </cell>
          <cell r="AC285">
            <v>4.9455964376430986E-4</v>
          </cell>
          <cell r="AD285">
            <v>9923.0569600115341</v>
          </cell>
          <cell r="AE285">
            <v>0.83250000000000002</v>
          </cell>
          <cell r="AF285">
            <v>4.6124733615324236E-4</v>
          </cell>
          <cell r="AG285">
            <v>9923.8398939456256</v>
          </cell>
          <cell r="AH285">
            <v>0.57346544117647058</v>
          </cell>
          <cell r="AI285">
            <v>3.1772901755986903E-4</v>
          </cell>
          <cell r="AJ285">
            <v>9927.2875564988135</v>
          </cell>
          <cell r="AK285">
            <v>0.58939503676470584</v>
          </cell>
          <cell r="AL285">
            <v>3.2655482360319872E-4</v>
          </cell>
          <cell r="AM285">
            <v>9927.0821316907804</v>
          </cell>
          <cell r="AN285">
            <v>0.54969485294117648</v>
          </cell>
          <cell r="AO285">
            <v>3.0455890284236149E-4</v>
          </cell>
          <cell r="AP285">
            <v>9927.5941023794585</v>
          </cell>
          <cell r="AQ285">
            <v>0.80336249999999998</v>
          </cell>
          <cell r="AR285">
            <v>4.4510367938787888E-4</v>
          </cell>
          <cell r="AS285">
            <v>9924.2193304976008</v>
          </cell>
          <cell r="AT285">
            <v>0.53045553308823534</v>
          </cell>
          <cell r="AU285">
            <v>2.9389934124287887E-4</v>
          </cell>
          <cell r="AV285">
            <v>9927.8422175414889</v>
          </cell>
        </row>
        <row r="286">
          <cell r="B286">
            <v>22</v>
          </cell>
          <cell r="C286">
            <v>6.0227501961954263E-4</v>
          </cell>
          <cell r="D286">
            <v>0.6637254901960784</v>
          </cell>
          <cell r="E286">
            <v>3.9974528262983367E-4</v>
          </cell>
          <cell r="F286">
            <v>9922.5365110759412</v>
          </cell>
          <cell r="G286">
            <v>0.96499999999999997</v>
          </cell>
          <cell r="H286">
            <v>5.8119539393285862E-4</v>
          </cell>
          <cell r="I286">
            <v>9916.8096150856127</v>
          </cell>
          <cell r="J286">
            <v>0.9</v>
          </cell>
          <cell r="K286">
            <v>5.4204751765758838E-4</v>
          </cell>
          <cell r="L286">
            <v>9918.0128847935539</v>
          </cell>
          <cell r="M286">
            <v>0.92500000000000004</v>
          </cell>
          <cell r="N286">
            <v>5.5710439314807692E-4</v>
          </cell>
          <cell r="O286">
            <v>9917.5500758803428</v>
          </cell>
          <cell r="P286">
            <v>0.64049509803921567</v>
          </cell>
          <cell r="Q286">
            <v>3.857541977377895E-4</v>
          </cell>
          <cell r="R286">
            <v>9922.9615116564673</v>
          </cell>
          <cell r="S286">
            <v>0.59735294117647053</v>
          </cell>
          <cell r="T286">
            <v>3.5977075436685027E-4</v>
          </cell>
          <cell r="U286">
            <v>9923.7508344094149</v>
          </cell>
          <cell r="V286">
            <v>0.6139460784313725</v>
          </cell>
          <cell r="W286">
            <v>3.6976438643259612E-4</v>
          </cell>
          <cell r="X286">
            <v>9923.4472432027287</v>
          </cell>
          <cell r="Y286">
            <v>0.86849999999999994</v>
          </cell>
          <cell r="Z286">
            <v>5.2307585453957269E-4</v>
          </cell>
          <cell r="AA286">
            <v>9918.5960469332749</v>
          </cell>
          <cell r="AB286">
            <v>0.892625</v>
          </cell>
          <cell r="AC286">
            <v>5.3760573938789425E-4</v>
          </cell>
          <cell r="AD286">
            <v>9918.1494164963369</v>
          </cell>
          <cell r="AE286">
            <v>0.83250000000000002</v>
          </cell>
          <cell r="AF286">
            <v>5.0139395383326925E-4</v>
          </cell>
          <cell r="AG286">
            <v>9919.2625492301322</v>
          </cell>
          <cell r="AH286">
            <v>0.57644558823529413</v>
          </cell>
          <cell r="AI286">
            <v>3.4717877796401056E-4</v>
          </cell>
          <cell r="AJ286">
            <v>9924.1333691764521</v>
          </cell>
          <cell r="AK286">
            <v>0.59245796568627451</v>
          </cell>
          <cell r="AL286">
            <v>3.5682263290745531E-4</v>
          </cell>
          <cell r="AM286">
            <v>9923.8403951363707</v>
          </cell>
          <cell r="AN286">
            <v>0.55255147058823528</v>
          </cell>
          <cell r="AO286">
            <v>3.3278794778933651E-4</v>
          </cell>
          <cell r="AP286">
            <v>9924.570565211774</v>
          </cell>
          <cell r="AQ286">
            <v>0.80336249999999998</v>
          </cell>
          <cell r="AR286">
            <v>4.8384516544910483E-4</v>
          </cell>
          <cell r="AS286">
            <v>9919.8020239585439</v>
          </cell>
          <cell r="AT286">
            <v>0.53321216911764713</v>
          </cell>
          <cell r="AU286">
            <v>3.2114036961670983E-4</v>
          </cell>
          <cell r="AV286">
            <v>9924.9244312537903</v>
          </cell>
        </row>
        <row r="287">
          <cell r="B287">
            <v>23</v>
          </cell>
          <cell r="C287">
            <v>6.4620888670630561E-4</v>
          </cell>
          <cell r="D287">
            <v>0.667156862745098</v>
          </cell>
          <cell r="E287">
            <v>4.311226935329813E-4</v>
          </cell>
          <cell r="F287">
            <v>9918.5700239139151</v>
          </cell>
          <cell r="G287">
            <v>0.96499999999999997</v>
          </cell>
          <cell r="H287">
            <v>6.2359157567158489E-4</v>
          </cell>
          <cell r="I287">
            <v>9911.046011014816</v>
          </cell>
          <cell r="J287">
            <v>0.9</v>
          </cell>
          <cell r="K287">
            <v>5.815879980356751E-4</v>
          </cell>
          <cell r="L287">
            <v>9912.6368505292558</v>
          </cell>
          <cell r="M287">
            <v>0.92500000000000004</v>
          </cell>
          <cell r="N287">
            <v>5.9774322020333275E-4</v>
          </cell>
          <cell r="O287">
            <v>9912.0249651638042</v>
          </cell>
          <cell r="P287">
            <v>0.64380637254901951</v>
          </cell>
          <cell r="Q287">
            <v>4.1603339925932694E-4</v>
          </cell>
          <cell r="R287">
            <v>9919.1336875993547</v>
          </cell>
          <cell r="S287">
            <v>0.60044117647058826</v>
          </cell>
          <cell r="T287">
            <v>3.8801042417968323E-4</v>
          </cell>
          <cell r="U287">
            <v>9920.1805590855711</v>
          </cell>
          <cell r="V287">
            <v>0.61712009803921564</v>
          </cell>
          <cell r="W287">
            <v>3.9878849151800768E-4</v>
          </cell>
          <cell r="X287">
            <v>9919.7779058215492</v>
          </cell>
          <cell r="Y287">
            <v>0.86849999999999994</v>
          </cell>
          <cell r="Z287">
            <v>5.6123241810442635E-4</v>
          </cell>
          <cell r="AA287">
            <v>9913.4078688301925</v>
          </cell>
          <cell r="AB287">
            <v>0.892625</v>
          </cell>
          <cell r="AC287">
            <v>5.7682220749621601E-4</v>
          </cell>
          <cell r="AD287">
            <v>9912.8173624459214</v>
          </cell>
          <cell r="AE287">
            <v>0.83250000000000002</v>
          </cell>
          <cell r="AF287">
            <v>5.3796889818299944E-4</v>
          </cell>
          <cell r="AG287">
            <v>9914.2890909614634</v>
          </cell>
          <cell r="AH287">
            <v>0.57942573529411756</v>
          </cell>
          <cell r="AI287">
            <v>3.7443005933339424E-4</v>
          </cell>
          <cell r="AJ287">
            <v>9920.6879206809899</v>
          </cell>
          <cell r="AK287">
            <v>0.59552089460784308</v>
          </cell>
          <cell r="AL287">
            <v>3.8483089431487743E-4</v>
          </cell>
          <cell r="AM287">
            <v>9920.2993442780244</v>
          </cell>
          <cell r="AN287">
            <v>0.5554080882352942</v>
          </cell>
          <cell r="AO287">
            <v>3.5890964236620702E-4</v>
          </cell>
          <cell r="AP287">
            <v>9921.2677877406859</v>
          </cell>
          <cell r="AQ287">
            <v>0.80336249999999998</v>
          </cell>
          <cell r="AR287">
            <v>5.1913998674659443E-4</v>
          </cell>
          <cell r="AS287">
            <v>9915.0023757070394</v>
          </cell>
          <cell r="AT287">
            <v>0.5359688051470588</v>
          </cell>
          <cell r="AU287">
            <v>3.463478048833897E-4</v>
          </cell>
          <cell r="AV287">
            <v>9921.7371373535188</v>
          </cell>
        </row>
        <row r="288">
          <cell r="B288">
            <v>24</v>
          </cell>
          <cell r="C288">
            <v>6.6996364291818937E-4</v>
          </cell>
          <cell r="D288">
            <v>0.6705882352941176</v>
          </cell>
          <cell r="E288">
            <v>4.4926973701572696E-4</v>
          </cell>
          <cell r="F288">
            <v>9914.29390328921</v>
          </cell>
          <cell r="G288">
            <v>0.96499999999999997</v>
          </cell>
          <cell r="H288">
            <v>6.4651491541605269E-4</v>
          </cell>
          <cell r="I288">
            <v>9904.8655662162528</v>
          </cell>
          <cell r="J288">
            <v>0.9</v>
          </cell>
          <cell r="K288">
            <v>6.029672786263705E-4</v>
          </cell>
          <cell r="L288">
            <v>9906.8717799081023</v>
          </cell>
          <cell r="M288">
            <v>0.92500000000000004</v>
          </cell>
          <cell r="N288">
            <v>6.1971636969932516E-4</v>
          </cell>
          <cell r="O288">
            <v>9906.1001194423916</v>
          </cell>
          <cell r="P288">
            <v>0.64711764705882346</v>
          </cell>
          <cell r="Q288">
            <v>4.335452962201765E-4</v>
          </cell>
          <cell r="R288">
            <v>9915.0069966935953</v>
          </cell>
          <cell r="S288">
            <v>0.60352941176470587</v>
          </cell>
          <cell r="T288">
            <v>4.0434276331415426E-4</v>
          </cell>
          <cell r="U288">
            <v>9916.3314256189005</v>
          </cell>
          <cell r="V288">
            <v>0.62029411764705877</v>
          </cell>
          <cell r="W288">
            <v>4.1557450673954745E-4</v>
          </cell>
          <cell r="X288">
            <v>9915.8220125542939</v>
          </cell>
          <cell r="Y288">
            <v>0.86849999999999994</v>
          </cell>
          <cell r="Z288">
            <v>5.8186342387444743E-4</v>
          </cell>
          <cell r="AA288">
            <v>9907.8441429603135</v>
          </cell>
          <cell r="AB288">
            <v>0.892625</v>
          </cell>
          <cell r="AC288">
            <v>5.9802629675984877E-4</v>
          </cell>
          <cell r="AD288">
            <v>9907.0994292524083</v>
          </cell>
          <cell r="AE288">
            <v>0.83250000000000002</v>
          </cell>
          <cell r="AF288">
            <v>5.5774473272939267E-4</v>
          </cell>
          <cell r="AG288">
            <v>9908.9555117829314</v>
          </cell>
          <cell r="AH288">
            <v>0.58240588235294111</v>
          </cell>
          <cell r="AI288">
            <v>3.9019076659815887E-4</v>
          </cell>
          <cell r="AJ288">
            <v>9916.9733169142219</v>
          </cell>
          <cell r="AK288">
            <v>0.59858382352941175</v>
          </cell>
          <cell r="AL288">
            <v>4.0102939900366329E-4</v>
          </cell>
          <cell r="AM288">
            <v>9916.4817066094947</v>
          </cell>
          <cell r="AN288">
            <v>0.558264705882353</v>
          </cell>
          <cell r="AO288">
            <v>3.7401705606559274E-4</v>
          </cell>
          <cell r="AP288">
            <v>9917.7069490671693</v>
          </cell>
          <cell r="AQ288">
            <v>0.80336249999999998</v>
          </cell>
          <cell r="AR288">
            <v>5.3822366708386384E-4</v>
          </cell>
          <cell r="AS288">
            <v>9909.8551015051235</v>
          </cell>
          <cell r="AT288">
            <v>0.53872544117647059</v>
          </cell>
          <cell r="AU288">
            <v>3.6092645910329696E-4</v>
          </cell>
          <cell r="AV288">
            <v>9918.3007654753656</v>
          </cell>
        </row>
        <row r="289">
          <cell r="B289">
            <v>25</v>
          </cell>
          <cell r="C289">
            <v>6.9477853189199178E-4</v>
          </cell>
          <cell r="D289">
            <v>0.67401960784313719</v>
          </cell>
          <cell r="E289">
            <v>4.6829435360367088E-4</v>
          </cell>
          <cell r="F289">
            <v>9909.8397110745827</v>
          </cell>
          <cell r="G289">
            <v>0.96499999999999997</v>
          </cell>
          <cell r="H289">
            <v>6.70461283275772E-4</v>
          </cell>
          <cell r="I289">
            <v>9898.4619228925039</v>
          </cell>
          <cell r="J289">
            <v>0.9</v>
          </cell>
          <cell r="K289">
            <v>6.2530067870279261E-4</v>
          </cell>
          <cell r="L289">
            <v>9900.89826039127</v>
          </cell>
          <cell r="M289">
            <v>0.92500000000000004</v>
          </cell>
          <cell r="N289">
            <v>6.4267014200009237E-4</v>
          </cell>
          <cell r="O289">
            <v>9899.9611470384916</v>
          </cell>
          <cell r="P289">
            <v>0.65042892156862742</v>
          </cell>
          <cell r="Q289">
            <v>4.5190405122754243E-4</v>
          </cell>
          <cell r="R289">
            <v>9910.7083920481891</v>
          </cell>
          <cell r="S289">
            <v>0.60661764705882348</v>
          </cell>
          <cell r="T289">
            <v>4.214649182433038E-4</v>
          </cell>
          <cell r="U289">
            <v>9912.3218287683267</v>
          </cell>
          <cell r="V289">
            <v>0.62346813725490191</v>
          </cell>
          <cell r="W289">
            <v>4.3317227708339557E-4</v>
          </cell>
          <cell r="X289">
            <v>9911.7012497125088</v>
          </cell>
          <cell r="Y289">
            <v>0.86849999999999994</v>
          </cell>
          <cell r="Z289">
            <v>6.0341515494819484E-4</v>
          </cell>
          <cell r="AA289">
            <v>9902.0791308440766</v>
          </cell>
          <cell r="AB289">
            <v>0.892625</v>
          </cell>
          <cell r="AC289">
            <v>6.2017668703008913E-4</v>
          </cell>
          <cell r="AD289">
            <v>9901.1747232691014</v>
          </cell>
          <cell r="AE289">
            <v>0.83250000000000002</v>
          </cell>
          <cell r="AF289">
            <v>5.7840312780008314E-4</v>
          </cell>
          <cell r="AG289">
            <v>9903.4288440393848</v>
          </cell>
          <cell r="AH289">
            <v>0.58538602941176465</v>
          </cell>
          <cell r="AI289">
            <v>4.0671364610478817E-4</v>
          </cell>
          <cell r="AJ289">
            <v>9913.1038054933615</v>
          </cell>
          <cell r="AK289">
            <v>0.60164675245098043</v>
          </cell>
          <cell r="AL289">
            <v>4.1801124738547677E-4</v>
          </cell>
          <cell r="AM289">
            <v>9912.5049059104622</v>
          </cell>
          <cell r="AN289">
            <v>0.5611213235294118</v>
          </cell>
          <cell r="AO289">
            <v>3.8985504937505606E-4</v>
          </cell>
          <cell r="AP289">
            <v>9913.9975575111584</v>
          </cell>
          <cell r="AQ289">
            <v>0.80336249999999998</v>
          </cell>
          <cell r="AR289">
            <v>5.5815901832708022E-4</v>
          </cell>
          <cell r="AS289">
            <v>9904.5213829521217</v>
          </cell>
          <cell r="AT289">
            <v>0.54148207720588237</v>
          </cell>
          <cell r="AU289">
            <v>3.762101226469291E-4</v>
          </cell>
          <cell r="AV289">
            <v>9914.7209882997613</v>
          </cell>
        </row>
        <row r="290">
          <cell r="B290">
            <v>26</v>
          </cell>
          <cell r="C290">
            <v>7.2989618308902165E-4</v>
          </cell>
          <cell r="D290">
            <v>0.67745098039215679</v>
          </cell>
          <cell r="E290">
            <v>4.944688848181509E-4</v>
          </cell>
          <cell r="F290">
            <v>9905.1989890927689</v>
          </cell>
          <cell r="G290">
            <v>0.96499999999999997</v>
          </cell>
          <cell r="H290">
            <v>7.043498166809059E-4</v>
          </cell>
          <cell r="I290">
            <v>9891.8253874092261</v>
          </cell>
          <cell r="J290">
            <v>0.9</v>
          </cell>
          <cell r="K290">
            <v>6.5690656478011955E-4</v>
          </cell>
          <cell r="L290">
            <v>9894.7072219892798</v>
          </cell>
          <cell r="M290">
            <v>0.92500000000000004</v>
          </cell>
          <cell r="N290">
            <v>6.751539693573451E-4</v>
          </cell>
          <cell r="O290">
            <v>9893.5987376023277</v>
          </cell>
          <cell r="P290">
            <v>0.65374019607843126</v>
          </cell>
          <cell r="Q290">
            <v>4.7716247384951556E-4</v>
          </cell>
          <cell r="R290">
            <v>9906.2297027752884</v>
          </cell>
          <cell r="S290">
            <v>0.6097058823529411</v>
          </cell>
          <cell r="T290">
            <v>4.4502199633633579E-4</v>
          </cell>
          <cell r="U290">
            <v>9908.1441328591627</v>
          </cell>
          <cell r="V290">
            <v>0.62664215686274505</v>
          </cell>
          <cell r="W290">
            <v>4.5738371845678957E-4</v>
          </cell>
          <cell r="X290">
            <v>9907.4077755123999</v>
          </cell>
          <cell r="Y290">
            <v>0.86849999999999994</v>
          </cell>
          <cell r="Z290">
            <v>6.3391483501281526E-4</v>
          </cell>
          <cell r="AA290">
            <v>9896.1040662310297</v>
          </cell>
          <cell r="AB290">
            <v>0.892625</v>
          </cell>
          <cell r="AC290">
            <v>6.5152358042983797E-4</v>
          </cell>
          <cell r="AD290">
            <v>9895.0342455315185</v>
          </cell>
          <cell r="AE290">
            <v>0.83250000000000002</v>
          </cell>
          <cell r="AF290">
            <v>6.0763857242161052E-4</v>
          </cell>
          <cell r="AG290">
            <v>9897.7006698200457</v>
          </cell>
          <cell r="AH290">
            <v>0.5883661764705882</v>
          </cell>
          <cell r="AI290">
            <v>4.2944622646456406E-4</v>
          </cell>
          <cell r="AJ290">
            <v>9909.0720109004142</v>
          </cell>
          <cell r="AK290">
            <v>0.60470968137254899</v>
          </cell>
          <cell r="AL290">
            <v>4.4137528831080197E-4</v>
          </cell>
          <cell r="AM290">
            <v>9908.3613673700274</v>
          </cell>
          <cell r="AN290">
            <v>0.56397794117647049</v>
          </cell>
          <cell r="AO290">
            <v>4.1164534661111056E-4</v>
          </cell>
          <cell r="AP290">
            <v>9910.1325355038716</v>
          </cell>
          <cell r="AQ290">
            <v>0.80336249999999998</v>
          </cell>
          <cell r="AR290">
            <v>5.8637122238685419E-4</v>
          </cell>
          <cell r="AS290">
            <v>9898.9930850200126</v>
          </cell>
          <cell r="AT290">
            <v>0.54423871323529416</v>
          </cell>
          <cell r="AU290">
            <v>3.9723775947972183E-4</v>
          </cell>
          <cell r="AV290">
            <v>9910.9909699007439</v>
          </cell>
        </row>
        <row r="291">
          <cell r="B291">
            <v>27</v>
          </cell>
          <cell r="C291">
            <v>7.4614958172182977E-4</v>
          </cell>
          <cell r="D291">
            <v>0.68088235294117638</v>
          </cell>
          <cell r="E291">
            <v>5.0804008284883399E-4</v>
          </cell>
          <cell r="F291">
            <v>9900.3011763947306</v>
          </cell>
          <cell r="G291">
            <v>0.96499999999999997</v>
          </cell>
          <cell r="H291">
            <v>7.2003434636156566E-4</v>
          </cell>
          <cell r="I291">
            <v>9884.8580820109655</v>
          </cell>
          <cell r="J291">
            <v>0.9</v>
          </cell>
          <cell r="K291">
            <v>6.7153462354964681E-4</v>
          </cell>
          <cell r="L291">
            <v>9888.2073238585781</v>
          </cell>
          <cell r="M291">
            <v>0.92500000000000004</v>
          </cell>
          <cell r="N291">
            <v>6.9018836309269252E-4</v>
          </cell>
          <cell r="O291">
            <v>9886.9190351434063</v>
          </cell>
          <cell r="P291">
            <v>0.65705147058823521</v>
          </cell>
          <cell r="Q291">
            <v>4.9025867994912482E-4</v>
          </cell>
          <cell r="R291">
            <v>9901.5028217037907</v>
          </cell>
          <cell r="S291">
            <v>0.61279411764705871</v>
          </cell>
          <cell r="T291">
            <v>4.5723607456395058E-4</v>
          </cell>
          <cell r="U291">
            <v>9903.7347907771691</v>
          </cell>
          <cell r="V291">
            <v>0.62981617647058818</v>
          </cell>
          <cell r="W291">
            <v>4.6993707663517149E-4</v>
          </cell>
          <cell r="X291">
            <v>9902.8762885037686</v>
          </cell>
          <cell r="Y291">
            <v>0.86849999999999994</v>
          </cell>
          <cell r="Z291">
            <v>6.4803091172540911E-4</v>
          </cell>
          <cell r="AA291">
            <v>9889.830779054615</v>
          </cell>
          <cell r="AB291">
            <v>0.892625</v>
          </cell>
          <cell r="AC291">
            <v>6.6603177038444827E-4</v>
          </cell>
          <cell r="AD291">
            <v>9888.5873973913931</v>
          </cell>
          <cell r="AE291">
            <v>0.83250000000000002</v>
          </cell>
          <cell r="AF291">
            <v>6.2116952678342328E-4</v>
          </cell>
          <cell r="AG291">
            <v>9891.6864451147794</v>
          </cell>
          <cell r="AH291">
            <v>0.59134632352941174</v>
          </cell>
          <cell r="AI291">
            <v>4.4123281195421237E-4</v>
          </cell>
          <cell r="AJ291">
            <v>9904.8165973175674</v>
          </cell>
          <cell r="AK291">
            <v>0.60777261029411755</v>
          </cell>
          <cell r="AL291">
            <v>4.5348927895294045E-4</v>
          </cell>
          <cell r="AM291">
            <v>9903.9880615148177</v>
          </cell>
          <cell r="AN291">
            <v>0.56683455882352929</v>
          </cell>
          <cell r="AO291">
            <v>4.2294336897165429E-4</v>
          </cell>
          <cell r="AP291">
            <v>9906.0530755613327</v>
          </cell>
          <cell r="AQ291">
            <v>0.80336249999999998</v>
          </cell>
          <cell r="AR291">
            <v>5.9942859334600346E-4</v>
          </cell>
          <cell r="AS291">
            <v>9893.1886003443506</v>
          </cell>
          <cell r="AT291">
            <v>0.54699534926470594</v>
          </cell>
          <cell r="AU291">
            <v>4.0814035105764653E-4</v>
          </cell>
          <cell r="AV291">
            <v>9907.0539500536361</v>
          </cell>
        </row>
        <row r="292">
          <cell r="B292">
            <v>28</v>
          </cell>
          <cell r="C292">
            <v>7.6545121436531142E-4</v>
          </cell>
          <cell r="D292">
            <v>0.68431372549019598</v>
          </cell>
          <cell r="E292">
            <v>5.2380877218332082E-4</v>
          </cell>
          <cell r="F292">
            <v>9895.2714265648465</v>
          </cell>
          <cell r="G292">
            <v>0.96499999999999997</v>
          </cell>
          <cell r="H292">
            <v>7.3866042186252552E-4</v>
          </cell>
          <cell r="I292">
            <v>9877.7406446830082</v>
          </cell>
          <cell r="J292">
            <v>0.9</v>
          </cell>
          <cell r="K292">
            <v>6.8890609292878032E-4</v>
          </cell>
          <cell r="L292">
            <v>9881.5670502757694</v>
          </cell>
          <cell r="M292">
            <v>0.92500000000000004</v>
          </cell>
          <cell r="N292">
            <v>7.0804237328791315E-4</v>
          </cell>
          <cell r="O292">
            <v>9880.0951986785112</v>
          </cell>
          <cell r="P292">
            <v>0.66036274509803905</v>
          </cell>
          <cell r="Q292">
            <v>5.0547546515690455E-4</v>
          </cell>
          <cell r="R292">
            <v>9896.6485240009097</v>
          </cell>
          <cell r="S292">
            <v>0.61588235294117644</v>
          </cell>
          <cell r="T292">
            <v>4.7142789496498885E-4</v>
          </cell>
          <cell r="U292">
            <v>9899.2064459579124</v>
          </cell>
          <cell r="V292">
            <v>0.63299019607843132</v>
          </cell>
          <cell r="W292">
            <v>4.8452311426957183E-4</v>
          </cell>
          <cell r="X292">
            <v>9898.2225597704692</v>
          </cell>
          <cell r="Y292">
            <v>0.86849999999999994</v>
          </cell>
          <cell r="Z292">
            <v>6.6479437967627297E-4</v>
          </cell>
          <cell r="AA292">
            <v>9883.4218629980551</v>
          </cell>
          <cell r="AB292">
            <v>0.892625</v>
          </cell>
          <cell r="AC292">
            <v>6.8326089022283608E-4</v>
          </cell>
          <cell r="AD292">
            <v>9882.0012840205072</v>
          </cell>
          <cell r="AE292">
            <v>0.83250000000000002</v>
          </cell>
          <cell r="AF292">
            <v>6.3723813595912182E-4</v>
          </cell>
          <cell r="AG292">
            <v>9885.5420309265774</v>
          </cell>
          <cell r="AH292">
            <v>0.59432647058823518</v>
          </cell>
          <cell r="AI292">
            <v>4.5492791864121414E-4</v>
          </cell>
          <cell r="AJ292">
            <v>9900.4462672384416</v>
          </cell>
          <cell r="AK292">
            <v>0.61083553921568612</v>
          </cell>
          <cell r="AL292">
            <v>4.6756480527013677E-4</v>
          </cell>
          <cell r="AM292">
            <v>9899.4967091100425</v>
          </cell>
          <cell r="AN292">
            <v>0.5696911764705882</v>
          </cell>
          <cell r="AO292">
            <v>4.3607080284261465E-4</v>
          </cell>
          <cell r="AP292">
            <v>9901.8633761003421</v>
          </cell>
          <cell r="AQ292">
            <v>0.80336249999999998</v>
          </cell>
          <cell r="AR292">
            <v>6.1493480120055244E-4</v>
          </cell>
          <cell r="AS292">
            <v>9887.2583402179389</v>
          </cell>
          <cell r="AT292">
            <v>0.54975198529411762</v>
          </cell>
          <cell r="AU292">
            <v>4.2080832474312318E-4</v>
          </cell>
          <cell r="AV292">
            <v>9903.0104815765135</v>
          </cell>
        </row>
        <row r="293">
          <cell r="B293">
            <v>29</v>
          </cell>
          <cell r="C293">
            <v>7.8628512892665826E-4</v>
          </cell>
          <cell r="D293">
            <v>0.68774509803921557</v>
          </cell>
          <cell r="E293">
            <v>5.4076374308044189E-4</v>
          </cell>
          <cell r="F293">
            <v>9890.0881965884764</v>
          </cell>
          <cell r="G293">
            <v>0.96499999999999997</v>
          </cell>
          <cell r="H293">
            <v>7.5876514941422525E-4</v>
          </cell>
          <cell r="I293">
            <v>9870.4443486113578</v>
          </cell>
          <cell r="J293">
            <v>0.9</v>
          </cell>
          <cell r="K293">
            <v>7.0765661603399246E-4</v>
          </cell>
          <cell r="L293">
            <v>9874.7595785271496</v>
          </cell>
          <cell r="M293">
            <v>0.92500000000000004</v>
          </cell>
          <cell r="N293">
            <v>7.2731374425715888E-4</v>
          </cell>
          <cell r="O293">
            <v>9873.099672625729</v>
          </cell>
          <cell r="P293">
            <v>0.663674019607843</v>
          </cell>
          <cell r="Q293">
            <v>5.2183701207262636E-4</v>
          </cell>
          <cell r="R293">
            <v>9891.6460109847467</v>
          </cell>
          <cell r="S293">
            <v>0.61897058823529405</v>
          </cell>
          <cell r="T293">
            <v>4.8668736877239768E-4</v>
          </cell>
          <cell r="U293">
            <v>9894.5396839012701</v>
          </cell>
          <cell r="V293">
            <v>0.63616421568627446</v>
          </cell>
          <cell r="W293">
            <v>5.0020646234940876E-4</v>
          </cell>
          <cell r="X293">
            <v>9893.4266421500761</v>
          </cell>
          <cell r="Y293">
            <v>0.86849999999999994</v>
          </cell>
          <cell r="Z293">
            <v>6.8288863447280262E-4</v>
          </cell>
          <cell r="AA293">
            <v>9876.8514196915639</v>
          </cell>
          <cell r="AB293">
            <v>0.892625</v>
          </cell>
          <cell r="AC293">
            <v>7.0185776320815831E-4</v>
          </cell>
          <cell r="AD293">
            <v>9875.2492990260034</v>
          </cell>
          <cell r="AE293">
            <v>0.83250000000000002</v>
          </cell>
          <cell r="AF293">
            <v>6.5458236983144305E-4</v>
          </cell>
          <cell r="AG293">
            <v>9879.2425865498444</v>
          </cell>
          <cell r="AH293">
            <v>0.59730661764705872</v>
          </cell>
          <cell r="AI293">
            <v>4.6965331086536372E-4</v>
          </cell>
          <cell r="AJ293">
            <v>9895.942277824468</v>
          </cell>
          <cell r="AK293">
            <v>0.61389846813725479</v>
          </cell>
          <cell r="AL293">
            <v>4.8269923616717941E-4</v>
          </cell>
          <cell r="AM293">
            <v>9894.8680528589757</v>
          </cell>
          <cell r="AN293">
            <v>0.572547794117647</v>
          </cell>
          <cell r="AO293">
            <v>4.5018581611446786E-4</v>
          </cell>
          <cell r="AP293">
            <v>9897.5454625882885</v>
          </cell>
          <cell r="AQ293">
            <v>0.80336249999999998</v>
          </cell>
          <cell r="AR293">
            <v>6.3167198688734245E-4</v>
          </cell>
          <cell r="AS293">
            <v>9881.1783209760779</v>
          </cell>
          <cell r="AT293">
            <v>0.55250862132352929</v>
          </cell>
          <cell r="AU293">
            <v>4.3442931255046143E-4</v>
          </cell>
          <cell r="AV293">
            <v>9898.8432123258481</v>
          </cell>
        </row>
        <row r="294">
          <cell r="B294">
            <v>30</v>
          </cell>
          <cell r="C294">
            <v>8.1324000624693777E-4</v>
          </cell>
          <cell r="D294">
            <v>0.69117647058823517</v>
          </cell>
          <cell r="E294">
            <v>5.6209235725891281E-4</v>
          </cell>
          <cell r="F294">
            <v>9884.739995475893</v>
          </cell>
          <cell r="G294">
            <v>0.96499999999999997</v>
          </cell>
          <cell r="H294">
            <v>7.8477660602829487E-4</v>
          </cell>
          <cell r="I294">
            <v>9862.9549994303998</v>
          </cell>
          <cell r="J294">
            <v>0.91</v>
          </cell>
          <cell r="K294">
            <v>7.4004840568471335E-4</v>
          </cell>
          <cell r="L294">
            <v>9867.7716395796597</v>
          </cell>
          <cell r="M294">
            <v>0.92500000000000004</v>
          </cell>
          <cell r="N294">
            <v>7.5224700577841751E-4</v>
          </cell>
          <cell r="O294">
            <v>9865.9188315354077</v>
          </cell>
          <cell r="P294">
            <v>0.66698529411764695</v>
          </cell>
          <cell r="Q294">
            <v>5.424191247548508E-4</v>
          </cell>
          <cell r="R294">
            <v>9886.4841839858946</v>
          </cell>
          <cell r="S294">
            <v>0.62897058823529406</v>
          </cell>
          <cell r="T294">
            <v>5.1150404510561063E-4</v>
          </cell>
          <cell r="U294">
            <v>9889.7241364172969</v>
          </cell>
          <cell r="V294">
            <v>0.6393382352941176</v>
          </cell>
          <cell r="W294">
            <v>5.1993543046449436E-4</v>
          </cell>
          <cell r="X294">
            <v>9888.4778862088933</v>
          </cell>
          <cell r="Y294">
            <v>0.87814999999999999</v>
          </cell>
          <cell r="Z294">
            <v>7.1414671148574839E-4</v>
          </cell>
          <cell r="AA294">
            <v>9870.1066301126793</v>
          </cell>
          <cell r="AB294">
            <v>0.892625</v>
          </cell>
          <cell r="AC294">
            <v>7.2591836057617285E-4</v>
          </cell>
          <cell r="AD294">
            <v>9868.3182786418656</v>
          </cell>
          <cell r="AE294">
            <v>0.84175000000000011</v>
          </cell>
          <cell r="AF294">
            <v>6.8454477525835993E-4</v>
          </cell>
          <cell r="AG294">
            <v>9872.7758085254009</v>
          </cell>
          <cell r="AH294">
            <v>0.60695661764705877</v>
          </cell>
          <cell r="AI294">
            <v>4.9360140352691434E-4</v>
          </cell>
          <cell r="AJ294">
            <v>9891.2946157695551</v>
          </cell>
          <cell r="AK294">
            <v>0.61696139705882347</v>
          </cell>
          <cell r="AL294">
            <v>5.017376903982371E-4</v>
          </cell>
          <cell r="AM294">
            <v>9890.0918076078851</v>
          </cell>
          <cell r="AN294">
            <v>0.58179779411764698</v>
          </cell>
          <cell r="AO294">
            <v>4.7314124172268983E-4</v>
          </cell>
          <cell r="AP294">
            <v>9893.0897280066838</v>
          </cell>
          <cell r="AQ294">
            <v>0.81228875</v>
          </cell>
          <cell r="AR294">
            <v>6.6058570812431731E-4</v>
          </cell>
          <cell r="AS294">
            <v>9874.9366574332798</v>
          </cell>
          <cell r="AT294">
            <v>0.56143487132352943</v>
          </cell>
          <cell r="AU294">
            <v>4.5658129826239575E-4</v>
          </cell>
          <cell r="AV294">
            <v>9894.5428646740729</v>
          </cell>
        </row>
        <row r="295">
          <cell r="B295">
            <v>31</v>
          </cell>
          <cell r="C295">
            <v>8.5342454292693776E-4</v>
          </cell>
          <cell r="D295">
            <v>0.69460784313725477</v>
          </cell>
          <cell r="E295">
            <v>5.9279538104287772E-4</v>
          </cell>
          <cell r="F295">
            <v>9879.1838586709455</v>
          </cell>
          <cell r="G295">
            <v>0.96499999999999997</v>
          </cell>
          <cell r="H295">
            <v>8.2355468392449494E-4</v>
          </cell>
          <cell r="I295">
            <v>9855.214783080537</v>
          </cell>
          <cell r="J295">
            <v>0.91</v>
          </cell>
          <cell r="K295">
            <v>7.7661633406351344E-4</v>
          </cell>
          <cell r="L295">
            <v>9860.4690109101266</v>
          </cell>
          <cell r="M295">
            <v>0.92500000000000004</v>
          </cell>
          <cell r="N295">
            <v>7.8941770220741748E-4</v>
          </cell>
          <cell r="O295">
            <v>9858.4972236351314</v>
          </cell>
          <cell r="P295">
            <v>0.6702965686274508</v>
          </cell>
          <cell r="Q295">
            <v>5.7204754270637692E-4</v>
          </cell>
          <cell r="R295">
            <v>9881.1215658879137</v>
          </cell>
          <cell r="S295">
            <v>0.6320931372549019</v>
          </cell>
          <cell r="T295">
            <v>5.3944379674901878E-4</v>
          </cell>
          <cell r="U295">
            <v>9884.6655025165419</v>
          </cell>
          <cell r="V295">
            <v>0.64251225490196073</v>
          </cell>
          <cell r="W295">
            <v>5.4833572746466192E-4</v>
          </cell>
          <cell r="X295">
            <v>9883.3365162024893</v>
          </cell>
          <cell r="Y295">
            <v>0.87814999999999999</v>
          </cell>
          <cell r="Z295">
            <v>7.4943476237129033E-4</v>
          </cell>
          <cell r="AA295">
            <v>9863.0579259207716</v>
          </cell>
          <cell r="AB295">
            <v>0.892625</v>
          </cell>
          <cell r="AC295">
            <v>7.6178808263015782E-4</v>
          </cell>
          <cell r="AD295">
            <v>9861.1546852153897</v>
          </cell>
          <cell r="AE295">
            <v>0.84175000000000011</v>
          </cell>
          <cell r="AF295">
            <v>7.1837010900874991E-4</v>
          </cell>
          <cell r="AG295">
            <v>9866.0174514283772</v>
          </cell>
          <cell r="AH295">
            <v>0.60996987745098019</v>
          </cell>
          <cell r="AI295">
            <v>5.2056326386280306E-4</v>
          </cell>
          <cell r="AJ295">
            <v>9886.4122588645132</v>
          </cell>
          <cell r="AK295">
            <v>0.62002432598039203</v>
          </cell>
          <cell r="AL295">
            <v>5.2914397700339869E-4</v>
          </cell>
          <cell r="AM295">
            <v>9885.12957578651</v>
          </cell>
          <cell r="AN295">
            <v>0.58468615196078433</v>
          </cell>
          <cell r="AO295">
            <v>4.989855119928424E-4</v>
          </cell>
          <cell r="AP295">
            <v>9888.4088992483012</v>
          </cell>
          <cell r="AQ295">
            <v>0.81228875</v>
          </cell>
          <cell r="AR295">
            <v>6.9322715519344364E-4</v>
          </cell>
          <cell r="AS295">
            <v>9868.413415408746</v>
          </cell>
          <cell r="AT295">
            <v>0.5642221366421567</v>
          </cell>
          <cell r="AU295">
            <v>4.8152101907309282E-4</v>
          </cell>
          <cell r="AV295">
            <v>9890.0252014472062</v>
          </cell>
        </row>
        <row r="296">
          <cell r="B296">
            <v>32</v>
          </cell>
          <cell r="C296">
            <v>9.0176424583013988E-4</v>
          </cell>
          <cell r="D296">
            <v>0.69803921568627436</v>
          </cell>
          <cell r="E296">
            <v>6.2946680689319556E-4</v>
          </cell>
          <cell r="F296">
            <v>9873.3275241110532</v>
          </cell>
          <cell r="G296">
            <v>0.96499999999999997</v>
          </cell>
          <cell r="H296">
            <v>8.70202497226085E-4</v>
          </cell>
          <cell r="I296">
            <v>9847.0984747848488</v>
          </cell>
          <cell r="J296">
            <v>0.91</v>
          </cell>
          <cell r="K296">
            <v>8.2060546370542732E-4</v>
          </cell>
          <cell r="L296">
            <v>9852.811209614727</v>
          </cell>
          <cell r="M296">
            <v>0.92500000000000004</v>
          </cell>
          <cell r="N296">
            <v>8.341319273928794E-4</v>
          </cell>
          <cell r="O296">
            <v>9850.7147514096305</v>
          </cell>
          <cell r="P296">
            <v>0.67360784313725475</v>
          </cell>
          <cell r="Q296">
            <v>6.0743546865193369E-4</v>
          </cell>
          <cell r="R296">
            <v>9875.4690945769653</v>
          </cell>
          <cell r="S296">
            <v>0.63521568627450964</v>
          </cell>
          <cell r="T296">
            <v>5.7281479427280795E-4</v>
          </cell>
          <cell r="U296">
            <v>9879.33328102827</v>
          </cell>
          <cell r="V296">
            <v>0.64568627450980387</v>
          </cell>
          <cell r="W296">
            <v>5.8225679637620594E-4</v>
          </cell>
          <cell r="X296">
            <v>9877.9171296840996</v>
          </cell>
          <cell r="Y296">
            <v>0.87814999999999999</v>
          </cell>
          <cell r="Z296">
            <v>7.9188427247573736E-4</v>
          </cell>
          <cell r="AA296">
            <v>9855.6662074478045</v>
          </cell>
          <cell r="AB296">
            <v>0.892625</v>
          </cell>
          <cell r="AC296">
            <v>8.0493730993412864E-4</v>
          </cell>
          <cell r="AD296">
            <v>9853.6425750952203</v>
          </cell>
          <cell r="AE296">
            <v>0.84175000000000011</v>
          </cell>
          <cell r="AF296">
            <v>7.5906005392752031E-4</v>
          </cell>
          <cell r="AG296">
            <v>9858.9299993963123</v>
          </cell>
          <cell r="AH296">
            <v>0.61298313725490183</v>
          </cell>
          <cell r="AI296">
            <v>5.5276627647325965E-4</v>
          </cell>
          <cell r="AJ296">
            <v>9881.2657558311457</v>
          </cell>
          <cell r="AK296">
            <v>0.62308725490196071</v>
          </cell>
          <cell r="AL296">
            <v>5.6187780850303873E-4</v>
          </cell>
          <cell r="AM296">
            <v>9879.8989190095836</v>
          </cell>
          <cell r="AN296">
            <v>0.58757450980392145</v>
          </cell>
          <cell r="AO296">
            <v>5.2985368470234739E-4</v>
          </cell>
          <cell r="AP296">
            <v>9883.4747264709149</v>
          </cell>
          <cell r="AQ296">
            <v>0.81228875</v>
          </cell>
          <cell r="AR296">
            <v>7.3249295204005698E-4</v>
          </cell>
          <cell r="AS296">
            <v>9861.5723632505087</v>
          </cell>
          <cell r="AT296">
            <v>0.5670094019607842</v>
          </cell>
          <cell r="AU296">
            <v>5.1130880573776517E-4</v>
          </cell>
          <cell r="AV296">
            <v>9885.2629464335478</v>
          </cell>
        </row>
        <row r="297">
          <cell r="B297">
            <v>33</v>
          </cell>
          <cell r="C297">
            <v>9.5002161919867855E-4</v>
          </cell>
          <cell r="D297">
            <v>0.70147058823529396</v>
          </cell>
          <cell r="E297">
            <v>6.6641222405554345E-4</v>
          </cell>
          <cell r="F297">
            <v>9867.1125921610401</v>
          </cell>
          <cell r="G297">
            <v>0.96499999999999997</v>
          </cell>
          <cell r="H297">
            <v>9.1677086252672476E-4</v>
          </cell>
          <cell r="I297">
            <v>9838.5295051016601</v>
          </cell>
          <cell r="J297">
            <v>0.91</v>
          </cell>
          <cell r="K297">
            <v>8.6451967347079748E-4</v>
          </cell>
          <cell r="L297">
            <v>9844.7259389032588</v>
          </cell>
          <cell r="M297">
            <v>0.92500000000000004</v>
          </cell>
          <cell r="N297">
            <v>8.7876999775877767E-4</v>
          </cell>
          <cell r="O297">
            <v>9842.4979557278402</v>
          </cell>
          <cell r="P297">
            <v>0.6769191176470587</v>
          </cell>
          <cell r="Q297">
            <v>6.4308779621359948E-4</v>
          </cell>
          <cell r="R297">
            <v>9869.4703843793432</v>
          </cell>
          <cell r="S297">
            <v>0.63833823529411748</v>
          </cell>
          <cell r="T297">
            <v>6.0643512389054453E-4</v>
          </cell>
          <cell r="U297">
            <v>9873.674252767345</v>
          </cell>
          <cell r="V297">
            <v>0.6488602941176469</v>
          </cell>
          <cell r="W297">
            <v>6.1643130725137774E-4</v>
          </cell>
          <cell r="X297">
            <v>9872.1656453013002</v>
          </cell>
          <cell r="Y297">
            <v>0.87814999999999999</v>
          </cell>
          <cell r="Z297">
            <v>8.3426148489931958E-4</v>
          </cell>
          <cell r="AA297">
            <v>9847.8616603833561</v>
          </cell>
          <cell r="AB297">
            <v>0.892625</v>
          </cell>
          <cell r="AC297">
            <v>8.480130478372204E-4</v>
          </cell>
          <cell r="AD297">
            <v>9845.7110105477714</v>
          </cell>
          <cell r="AE297">
            <v>0.84175000000000011</v>
          </cell>
          <cell r="AF297">
            <v>7.9968069796048779E-4</v>
          </cell>
          <cell r="AG297">
            <v>9851.4464794593023</v>
          </cell>
          <cell r="AH297">
            <v>0.61599639705882347</v>
          </cell>
          <cell r="AI297">
            <v>5.8520989455437562E-4</v>
          </cell>
          <cell r="AJ297">
            <v>9875.8037253524526</v>
          </cell>
          <cell r="AK297">
            <v>0.62615018382352927</v>
          </cell>
          <cell r="AL297">
            <v>5.9485621149757948E-4</v>
          </cell>
          <cell r="AM297">
            <v>9874.3476230567394</v>
          </cell>
          <cell r="AN297">
            <v>0.59046286764705869</v>
          </cell>
          <cell r="AO297">
            <v>5.6095248959875377E-4</v>
          </cell>
          <cell r="AP297">
            <v>9878.2379309694315</v>
          </cell>
          <cell r="AQ297">
            <v>0.81228875</v>
          </cell>
          <cell r="AR297">
            <v>7.7169187353187056E-4</v>
          </cell>
          <cell r="AS297">
            <v>9854.348830998395</v>
          </cell>
          <cell r="AT297">
            <v>0.56979666727941169</v>
          </cell>
          <cell r="AU297">
            <v>5.4131915246279744E-4</v>
          </cell>
          <cell r="AV297">
            <v>9880.2085244420032</v>
          </cell>
        </row>
        <row r="298">
          <cell r="B298">
            <v>34</v>
          </cell>
          <cell r="C298">
            <v>1.0100920396032276E-3</v>
          </cell>
          <cell r="D298">
            <v>0.70490196078431355</v>
          </cell>
          <cell r="E298">
            <v>7.1201585928894163E-4</v>
          </cell>
          <cell r="F298">
            <v>9860.5370277134916</v>
          </cell>
          <cell r="G298">
            <v>0.96499999999999997</v>
          </cell>
          <cell r="H298">
            <v>9.7473881821711456E-4</v>
          </cell>
          <cell r="I298">
            <v>9829.5098279212725</v>
          </cell>
          <cell r="J298">
            <v>0.91</v>
          </cell>
          <cell r="K298">
            <v>9.1918375603893714E-4</v>
          </cell>
          <cell r="L298">
            <v>9836.2149796491485</v>
          </cell>
          <cell r="M298">
            <v>0.92500000000000004</v>
          </cell>
          <cell r="N298">
            <v>9.3433513663298553E-4</v>
          </cell>
          <cell r="O298">
            <v>9833.8486638213435</v>
          </cell>
          <cell r="P298">
            <v>0.68023039215686254</v>
          </cell>
          <cell r="Q298">
            <v>6.8709530421382859E-4</v>
          </cell>
          <cell r="R298">
            <v>9863.1234484200577</v>
          </cell>
          <cell r="S298">
            <v>0.64146078431372533</v>
          </cell>
          <cell r="T298">
            <v>6.4793443195293682E-4</v>
          </cell>
          <cell r="U298">
            <v>9867.6865098986127</v>
          </cell>
          <cell r="V298">
            <v>0.65203431372549003</v>
          </cell>
          <cell r="W298">
            <v>6.5861466984227103E-4</v>
          </cell>
          <cell r="X298">
            <v>9866.0801333271647</v>
          </cell>
          <cell r="Y298">
            <v>0.87814999999999999</v>
          </cell>
          <cell r="Z298">
            <v>8.870123245775743E-4</v>
          </cell>
          <cell r="AA298">
            <v>9839.6459686914823</v>
          </cell>
          <cell r="AB298">
            <v>0.892625</v>
          </cell>
          <cell r="AC298">
            <v>9.0163340685083101E-4</v>
          </cell>
          <cell r="AD298">
            <v>9837.3617191455924</v>
          </cell>
          <cell r="AE298">
            <v>0.84175000000000011</v>
          </cell>
          <cell r="AF298">
            <v>8.5024497433601692E-4</v>
          </cell>
          <cell r="AG298">
            <v>9843.5684678626876</v>
          </cell>
          <cell r="AH298">
            <v>0.61900965686274489</v>
          </cell>
          <cell r="AI298">
            <v>6.2525672683458398E-4</v>
          </cell>
          <cell r="AJ298">
            <v>9870.0243072957001</v>
          </cell>
          <cell r="AK298">
            <v>0.62921311274509784</v>
          </cell>
          <cell r="AL298">
            <v>6.3556315639779143E-4</v>
          </cell>
          <cell r="AM298">
            <v>9868.4738060386771</v>
          </cell>
          <cell r="AN298">
            <v>0.59335122549019592</v>
          </cell>
          <cell r="AO298">
            <v>5.9933934955646662E-4</v>
          </cell>
          <cell r="AP298">
            <v>9872.696708809206</v>
          </cell>
          <cell r="AQ298">
            <v>0.81228875</v>
          </cell>
          <cell r="AR298">
            <v>8.2048640023425626E-4</v>
          </cell>
          <cell r="AS298">
            <v>9846.7443100865657</v>
          </cell>
          <cell r="AT298">
            <v>0.57258393259803908</v>
          </cell>
          <cell r="AU298">
            <v>5.7836247232199024E-4</v>
          </cell>
          <cell r="AV298">
            <v>9874.8601783373961</v>
          </cell>
        </row>
        <row r="299">
          <cell r="B299">
            <v>35</v>
          </cell>
          <cell r="C299">
            <v>1.0729800352395173E-3</v>
          </cell>
          <cell r="D299">
            <v>0.70833333333333315</v>
          </cell>
          <cell r="E299">
            <v>7.6002752496132455E-4</v>
          </cell>
          <cell r="F299">
            <v>9853.5161689686538</v>
          </cell>
          <cell r="G299">
            <v>0.96499999999999997</v>
          </cell>
          <cell r="H299">
            <v>1.0354257340061343E-3</v>
          </cell>
          <cell r="I299">
            <v>9819.9286231279511</v>
          </cell>
          <cell r="J299">
            <v>0.91</v>
          </cell>
          <cell r="K299">
            <v>9.7641183206796081E-4</v>
          </cell>
          <cell r="L299">
            <v>9827.173690618949</v>
          </cell>
          <cell r="M299">
            <v>0.92500000000000004</v>
          </cell>
          <cell r="N299">
            <v>9.9250653259655365E-4</v>
          </cell>
          <cell r="O299">
            <v>9824.6605534864029</v>
          </cell>
          <cell r="P299">
            <v>0.68354166666666649</v>
          </cell>
          <cell r="Q299">
            <v>7.3342656158767818E-4</v>
          </cell>
          <cell r="R299">
            <v>9856.3465426137664</v>
          </cell>
          <cell r="S299">
            <v>0.64458333333333317</v>
          </cell>
          <cell r="T299">
            <v>6.9162504771480538E-4</v>
          </cell>
          <cell r="U299">
            <v>9861.2928960451318</v>
          </cell>
          <cell r="V299">
            <v>0.65520833333333317</v>
          </cell>
          <cell r="W299">
            <v>7.0302546058922521E-4</v>
          </cell>
          <cell r="X299">
            <v>9859.5821882175151</v>
          </cell>
          <cell r="Y299">
            <v>0.87814999999999999</v>
          </cell>
          <cell r="Z299">
            <v>9.4223741794558207E-4</v>
          </cell>
          <cell r="AA299">
            <v>9830.9180814477731</v>
          </cell>
          <cell r="AB299">
            <v>0.892625</v>
          </cell>
          <cell r="AC299">
            <v>9.5776880395567418E-4</v>
          </cell>
          <cell r="AD299">
            <v>9828.4920251843359</v>
          </cell>
          <cell r="AE299">
            <v>0.84175000000000011</v>
          </cell>
          <cell r="AF299">
            <v>9.0318094466286384E-4</v>
          </cell>
          <cell r="AG299">
            <v>9835.1990232433545</v>
          </cell>
          <cell r="AH299">
            <v>0.62202291666666654</v>
          </cell>
          <cell r="AI299">
            <v>6.6741817104478719E-4</v>
          </cell>
          <cell r="AJ299">
            <v>9863.8530082035431</v>
          </cell>
          <cell r="AK299">
            <v>0.63227604166666651</v>
          </cell>
          <cell r="AL299">
            <v>6.7841956946860236E-4</v>
          </cell>
          <cell r="AM299">
            <v>9862.2017676776832</v>
          </cell>
          <cell r="AN299">
            <v>0.59623958333333327</v>
          </cell>
          <cell r="AO299">
            <v>6.3975316913619502E-4</v>
          </cell>
          <cell r="AP299">
            <v>9866.7796131853793</v>
          </cell>
          <cell r="AQ299">
            <v>0.81228875</v>
          </cell>
          <cell r="AR299">
            <v>8.7156961159966348E-4</v>
          </cell>
          <cell r="AS299">
            <v>9838.6651902935555</v>
          </cell>
          <cell r="AT299">
            <v>0.57537119791666658</v>
          </cell>
          <cell r="AU299">
            <v>6.1736180821642822E-4</v>
          </cell>
          <cell r="AV299">
            <v>9869.1489297908192</v>
          </cell>
        </row>
        <row r="300">
          <cell r="B300">
            <v>36</v>
          </cell>
          <cell r="C300">
            <v>1.1468407723307498E-3</v>
          </cell>
          <cell r="D300">
            <v>0.71176470588235274</v>
          </cell>
          <cell r="E300">
            <v>8.162807850118864E-4</v>
          </cell>
          <cell r="F300">
            <v>9846.027225462587</v>
          </cell>
          <cell r="G300">
            <v>0.96499999999999997</v>
          </cell>
          <cell r="H300">
            <v>1.1067013452991735E-3</v>
          </cell>
          <cell r="I300">
            <v>9809.7608163254608</v>
          </cell>
          <cell r="J300">
            <v>0.91</v>
          </cell>
          <cell r="K300">
            <v>1.0436251028209823E-3</v>
          </cell>
          <cell r="L300">
            <v>9817.5783219516416</v>
          </cell>
          <cell r="M300">
            <v>0.92500000000000004</v>
          </cell>
          <cell r="N300">
            <v>1.0608277144059436E-3</v>
          </cell>
          <cell r="O300">
            <v>9814.9095137065251</v>
          </cell>
          <cell r="P300">
            <v>0.68685294117647033</v>
          </cell>
          <cell r="Q300">
            <v>7.8771095753647031E-4</v>
          </cell>
          <cell r="R300">
            <v>9849.1176362591996</v>
          </cell>
          <cell r="S300">
            <v>0.64770588235294102</v>
          </cell>
          <cell r="T300">
            <v>7.428155143608166E-4</v>
          </cell>
          <cell r="U300">
            <v>9854.4725788753749</v>
          </cell>
          <cell r="V300">
            <v>0.65838235294117631</v>
          </cell>
          <cell r="W300">
            <v>7.5505972613599496E-4</v>
          </cell>
          <cell r="X300">
            <v>9852.6506509084265</v>
          </cell>
          <cell r="Y300">
            <v>0.87814999999999999</v>
          </cell>
          <cell r="Z300">
            <v>1.0070982242222479E-3</v>
          </cell>
          <cell r="AA300">
            <v>9821.6550225786741</v>
          </cell>
          <cell r="AB300">
            <v>0.892625</v>
          </cell>
          <cell r="AC300">
            <v>1.0236987444017355E-3</v>
          </cell>
          <cell r="AD300">
            <v>9819.0786021326876</v>
          </cell>
          <cell r="AE300">
            <v>0.84175000000000011</v>
          </cell>
          <cell r="AF300">
            <v>9.6535322010940874E-4</v>
          </cell>
          <cell r="AG300">
            <v>9826.3160588985938</v>
          </cell>
          <cell r="AH300">
            <v>0.62503617647058807</v>
          </cell>
          <cell r="AI300">
            <v>7.1681697135818801E-4</v>
          </cell>
          <cell r="AJ300">
            <v>9857.269693469354</v>
          </cell>
          <cell r="AK300">
            <v>0.63533897058823507</v>
          </cell>
          <cell r="AL300">
            <v>7.2863263572123509E-4</v>
          </cell>
          <cell r="AM300">
            <v>9855.5110570004435</v>
          </cell>
          <cell r="AN300">
            <v>0.5991279411764705</v>
          </cell>
          <cell r="AO300">
            <v>6.8710435078375546E-4</v>
          </cell>
          <cell r="AP300">
            <v>9860.4673096586757</v>
          </cell>
          <cell r="AQ300">
            <v>0.81228875</v>
          </cell>
          <cell r="AR300">
            <v>9.3156585740557935E-4</v>
          </cell>
          <cell r="AS300">
            <v>9830.0901086949925</v>
          </cell>
          <cell r="AT300">
            <v>0.57815846323529396</v>
          </cell>
          <cell r="AU300">
            <v>6.6305569850632392E-4</v>
          </cell>
          <cell r="AV300">
            <v>9863.056094161966</v>
          </cell>
        </row>
        <row r="301">
          <cell r="B301">
            <v>37</v>
          </cell>
          <cell r="C301">
            <v>1.2473007718990599E-3</v>
          </cell>
          <cell r="D301">
            <v>0.71519607843137234</v>
          </cell>
          <cell r="E301">
            <v>8.9206462068663124E-4</v>
          </cell>
          <cell r="F301">
            <v>9837.9901026297393</v>
          </cell>
          <cell r="G301">
            <v>0.96499999999999997</v>
          </cell>
          <cell r="H301">
            <v>1.2036452448825927E-3</v>
          </cell>
          <cell r="I301">
            <v>9798.904340832969</v>
          </cell>
          <cell r="J301">
            <v>0.91</v>
          </cell>
          <cell r="K301">
            <v>1.1350437024281446E-3</v>
          </cell>
          <cell r="L301">
            <v>9807.3324507659418</v>
          </cell>
          <cell r="M301">
            <v>0.92500000000000004</v>
          </cell>
          <cell r="N301">
            <v>1.1537532140066305E-3</v>
          </cell>
          <cell r="O301">
            <v>9804.4975856799992</v>
          </cell>
          <cell r="P301">
            <v>0.69016421568627428</v>
          </cell>
          <cell r="Q301">
            <v>8.6084235896259913E-4</v>
          </cell>
          <cell r="R301">
            <v>9841.359378375053</v>
          </cell>
          <cell r="S301">
            <v>0.65082843137254887</v>
          </cell>
          <cell r="T301">
            <v>8.1177880482483447E-4</v>
          </cell>
          <cell r="U301">
            <v>9847.1525237579426</v>
          </cell>
          <cell r="V301">
            <v>0.66155637254901944</v>
          </cell>
          <cell r="W301">
            <v>8.2515977413513393E-4</v>
          </cell>
          <cell r="X301">
            <v>9845.211311206238</v>
          </cell>
          <cell r="Y301">
            <v>0.87814999999999999</v>
          </cell>
          <cell r="Z301">
            <v>1.0953171728431594E-3</v>
          </cell>
          <cell r="AA301">
            <v>9811.7636512465106</v>
          </cell>
          <cell r="AB301">
            <v>0.892625</v>
          </cell>
          <cell r="AC301">
            <v>1.1133718515163983E-3</v>
          </cell>
          <cell r="AD301">
            <v>9809.0268236965021</v>
          </cell>
          <cell r="AE301">
            <v>0.84175000000000011</v>
          </cell>
          <cell r="AF301">
            <v>1.0499154247460337E-3</v>
          </cell>
          <cell r="AG301">
            <v>9816.8301930493235</v>
          </cell>
          <cell r="AH301">
            <v>0.6280494362745096</v>
          </cell>
          <cell r="AI301">
            <v>7.8336654665596525E-4</v>
          </cell>
          <cell r="AJ301">
            <v>9850.2038352618201</v>
          </cell>
          <cell r="AK301">
            <v>0.63840189950980375</v>
          </cell>
          <cell r="AL301">
            <v>7.9627918204040423E-4</v>
          </cell>
          <cell r="AM301">
            <v>9848.3300100026026</v>
          </cell>
          <cell r="AN301">
            <v>0.60201629901960774</v>
          </cell>
          <cell r="AO301">
            <v>7.5089539446297196E-4</v>
          </cell>
          <cell r="AP301">
            <v>9853.6921396694488</v>
          </cell>
          <cell r="AQ301">
            <v>0.81228875</v>
          </cell>
          <cell r="AR301">
            <v>1.0131683848799225E-3</v>
          </cell>
          <cell r="AS301">
            <v>9820.932732374511</v>
          </cell>
          <cell r="AT301">
            <v>0.58094572855392146</v>
          </cell>
          <cell r="AU301">
            <v>7.2461405565676798E-4</v>
          </cell>
          <cell r="AV301">
            <v>9856.5163386140448</v>
          </cell>
        </row>
        <row r="302">
          <cell r="B302">
            <v>38</v>
          </cell>
          <cell r="C302">
            <v>1.3642031033329863E-3</v>
          </cell>
          <cell r="D302">
            <v>0.71862745098039194</v>
          </cell>
          <cell r="E302">
            <v>9.8035379876772427E-4</v>
          </cell>
          <cell r="F302">
            <v>9829.2139797205182</v>
          </cell>
          <cell r="G302">
            <v>0.96499999999999997</v>
          </cell>
          <cell r="H302">
            <v>1.3164559947163317E-3</v>
          </cell>
          <cell r="I302">
            <v>9787.1099362180667</v>
          </cell>
          <cell r="J302">
            <v>0.91</v>
          </cell>
          <cell r="K302">
            <v>1.2414248240330175E-3</v>
          </cell>
          <cell r="L302">
            <v>9796.2006998300803</v>
          </cell>
          <cell r="M302">
            <v>0.92500000000000004</v>
          </cell>
          <cell r="N302">
            <v>1.2618878705830123E-3</v>
          </cell>
          <cell r="O302">
            <v>9793.1856150788008</v>
          </cell>
          <cell r="P302">
            <v>0.69347549019607824</v>
          </cell>
          <cell r="Q302">
            <v>9.4604141581085385E-4</v>
          </cell>
          <cell r="R302">
            <v>9832.8875193523745</v>
          </cell>
          <cell r="S302">
            <v>0.65395098039215671</v>
          </cell>
          <cell r="T302">
            <v>8.9212195687862902E-4</v>
          </cell>
          <cell r="U302">
            <v>9839.1588140512777</v>
          </cell>
          <cell r="V302">
            <v>0.66473039215686258</v>
          </cell>
          <cell r="W302">
            <v>9.0682726386014491E-4</v>
          </cell>
          <cell r="X302">
            <v>9837.0874388643697</v>
          </cell>
          <cell r="Y302">
            <v>0.87814999999999999</v>
          </cell>
          <cell r="Z302">
            <v>1.1979749551918619E-3</v>
          </cell>
          <cell r="AA302">
            <v>9801.0166580234218</v>
          </cell>
          <cell r="AB302">
            <v>0.892625</v>
          </cell>
          <cell r="AC302">
            <v>1.217721795112607E-3</v>
          </cell>
          <cell r="AD302">
            <v>9798.10572934023</v>
          </cell>
          <cell r="AE302">
            <v>0.84175000000000011</v>
          </cell>
          <cell r="AF302">
            <v>1.1483179622305414E-3</v>
          </cell>
          <cell r="AG302">
            <v>9806.5233516075277</v>
          </cell>
          <cell r="AH302">
            <v>0.63106269607843124</v>
          </cell>
          <cell r="AI302">
            <v>8.6089768838787709E-4</v>
          </cell>
          <cell r="AJ302">
            <v>9842.487515099534</v>
          </cell>
          <cell r="AK302">
            <v>0.64146482843137242</v>
          </cell>
          <cell r="AL302">
            <v>8.750883096250399E-4</v>
          </cell>
          <cell r="AM302">
            <v>9840.4879898377731</v>
          </cell>
          <cell r="AN302">
            <v>0.60490465686274497</v>
          </cell>
          <cell r="AO302">
            <v>8.2521281011273186E-4</v>
          </cell>
          <cell r="AP302">
            <v>9846.2930476233159</v>
          </cell>
          <cell r="AQ302">
            <v>0.81228875</v>
          </cell>
          <cell r="AR302">
            <v>1.1081268335524723E-3</v>
          </cell>
          <cell r="AS302">
            <v>9810.9824738200368</v>
          </cell>
          <cell r="AT302">
            <v>0.58373299387254896</v>
          </cell>
          <cell r="AU302">
            <v>7.9633036175878638E-4</v>
          </cell>
          <cell r="AV302">
            <v>9849.3741683352746</v>
          </cell>
        </row>
        <row r="303">
          <cell r="B303">
            <v>39</v>
          </cell>
          <cell r="C303">
            <v>1.4843019980218554E-3</v>
          </cell>
          <cell r="D303">
            <v>0.72205882352941153</v>
          </cell>
          <cell r="E303">
            <v>1.0717533544540158E-3</v>
          </cell>
          <cell r="F303">
            <v>9819.5778724565989</v>
          </cell>
          <cell r="G303">
            <v>0.96499999999999997</v>
          </cell>
          <cell r="H303">
            <v>1.4323514280910905E-3</v>
          </cell>
          <cell r="I303">
            <v>9774.2256366715847</v>
          </cell>
          <cell r="J303">
            <v>0.91</v>
          </cell>
          <cell r="K303">
            <v>1.3507148181998885E-3</v>
          </cell>
          <cell r="L303">
            <v>9784.039453100102</v>
          </cell>
          <cell r="M303">
            <v>0.92500000000000004</v>
          </cell>
          <cell r="N303">
            <v>1.3729793481702163E-3</v>
          </cell>
          <cell r="O303">
            <v>9780.8277129367652</v>
          </cell>
          <cell r="P303">
            <v>0.69678676470588208</v>
          </cell>
          <cell r="Q303">
            <v>1.0342419870481253E-3</v>
          </cell>
          <cell r="R303">
            <v>9823.5852005220568</v>
          </cell>
          <cell r="S303">
            <v>0.65707352941176456</v>
          </cell>
          <cell r="T303">
            <v>9.7529555255315454E-4</v>
          </cell>
          <cell r="U303">
            <v>9830.3810844360469</v>
          </cell>
          <cell r="V303">
            <v>0.66790441176470572</v>
          </cell>
          <cell r="W303">
            <v>9.9137185286996476E-4</v>
          </cell>
          <cell r="X303">
            <v>9828.1668997778306</v>
          </cell>
          <cell r="Y303">
            <v>0.87814999999999999</v>
          </cell>
          <cell r="Z303">
            <v>1.3034397995628922E-3</v>
          </cell>
          <cell r="AA303">
            <v>9789.2752855316903</v>
          </cell>
          <cell r="AB303">
            <v>0.892625</v>
          </cell>
          <cell r="AC303">
            <v>1.3249250709842586E-3</v>
          </cell>
          <cell r="AD303">
            <v>9786.1743624427945</v>
          </cell>
          <cell r="AE303">
            <v>0.84175000000000011</v>
          </cell>
          <cell r="AF303">
            <v>1.2494112068348971E-3</v>
          </cell>
          <cell r="AG303">
            <v>9795.2623446958423</v>
          </cell>
          <cell r="AH303">
            <v>0.63407595588235266</v>
          </cell>
          <cell r="AI303">
            <v>9.4116020821379388E-4</v>
          </cell>
          <cell r="AJ303">
            <v>9834.0141403497983</v>
          </cell>
          <cell r="AK303">
            <v>0.64452775735294099</v>
          </cell>
          <cell r="AL303">
            <v>9.5667383801951588E-4</v>
          </cell>
          <cell r="AM303">
            <v>9831.8766938368608</v>
          </cell>
          <cell r="AN303">
            <v>0.60779301470588221</v>
          </cell>
          <cell r="AO303">
            <v>9.0214838611166789E-4</v>
          </cell>
          <cell r="AP303">
            <v>9838.1677604682936</v>
          </cell>
          <cell r="AQ303">
            <v>0.81228875</v>
          </cell>
          <cell r="AR303">
            <v>1.2056818145956753E-3</v>
          </cell>
          <cell r="AS303">
            <v>9800.1106608772843</v>
          </cell>
          <cell r="AT303">
            <v>0.58652025919117623</v>
          </cell>
          <cell r="AU303">
            <v>8.7057319259775938E-4</v>
          </cell>
          <cell r="AV303">
            <v>9841.5308126407072</v>
          </cell>
        </row>
        <row r="304">
          <cell r="B304">
            <v>40</v>
          </cell>
          <cell r="C304">
            <v>1.6095992203539267E-3</v>
          </cell>
          <cell r="D304">
            <v>0.72549019607843113</v>
          </cell>
          <cell r="E304">
            <v>1.1677484539822601E-3</v>
          </cell>
          <cell r="F304">
            <v>9809.053706932471</v>
          </cell>
          <cell r="G304">
            <v>0.96499999999999997</v>
          </cell>
          <cell r="H304">
            <v>1.5532632476415393E-3</v>
          </cell>
          <cell r="I304">
            <v>9760.2255106224147</v>
          </cell>
          <cell r="J304">
            <v>0.92</v>
          </cell>
          <cell r="K304">
            <v>1.4808312827256126E-3</v>
          </cell>
          <cell r="L304">
            <v>9770.8240060289463</v>
          </cell>
          <cell r="M304">
            <v>0.92500000000000004</v>
          </cell>
          <cell r="N304">
            <v>1.4888792788273822E-3</v>
          </cell>
          <cell r="O304">
            <v>9767.3988384788918</v>
          </cell>
          <cell r="P304">
            <v>0.70009803921568603</v>
          </cell>
          <cell r="Q304">
            <v>1.1268772580928811E-3</v>
          </cell>
          <cell r="R304">
            <v>9813.4252362443312</v>
          </cell>
          <cell r="S304">
            <v>0.66745098039215667</v>
          </cell>
          <cell r="T304">
            <v>1.0743285776636793E-3</v>
          </cell>
          <cell r="U304">
            <v>9820.7935574844942</v>
          </cell>
          <cell r="V304">
            <v>0.67107843137254886</v>
          </cell>
          <cell r="W304">
            <v>1.0801673199335908E-3</v>
          </cell>
          <cell r="X304">
            <v>9818.4235317480816</v>
          </cell>
          <cell r="Y304">
            <v>0.88780000000000003</v>
          </cell>
          <cell r="Z304">
            <v>1.4290021878302162E-3</v>
          </cell>
          <cell r="AA304">
            <v>9776.5155545156504</v>
          </cell>
          <cell r="AB304">
            <v>0.892625</v>
          </cell>
          <cell r="AC304">
            <v>1.4367685040684239E-3</v>
          </cell>
          <cell r="AD304">
            <v>9773.2084146809702</v>
          </cell>
          <cell r="AE304">
            <v>0.85100000000000009</v>
          </cell>
          <cell r="AF304">
            <v>1.3697689365211917E-3</v>
          </cell>
          <cell r="AG304">
            <v>9783.0240341484914</v>
          </cell>
          <cell r="AH304">
            <v>0.64409019607843121</v>
          </cell>
          <cell r="AI304">
            <v>1.0367270774454508E-3</v>
          </cell>
          <cell r="AJ304">
            <v>9824.7587575538892</v>
          </cell>
          <cell r="AK304">
            <v>0.64759068627450966</v>
          </cell>
          <cell r="AL304">
            <v>1.042361463735915E-3</v>
          </cell>
          <cell r="AM304">
            <v>9822.4707946252329</v>
          </cell>
          <cell r="AN304">
            <v>0.61739215686274496</v>
          </cell>
          <cell r="AO304">
            <v>9.9375393433890355E-4</v>
          </cell>
          <cell r="AP304">
            <v>9829.2922733008909</v>
          </cell>
          <cell r="AQ304">
            <v>0.82121500000000003</v>
          </cell>
          <cell r="AR304">
            <v>1.3218270237429499E-3</v>
          </cell>
          <cell r="AS304">
            <v>9788.2948456724389</v>
          </cell>
          <cell r="AT304">
            <v>0.59578343137254886</v>
          </cell>
          <cell r="AU304">
            <v>9.5897254663704183E-4</v>
          </cell>
          <cell r="AV304">
            <v>9832.9630397410965</v>
          </cell>
        </row>
        <row r="305">
          <cell r="B305">
            <v>41</v>
          </cell>
          <cell r="C305">
            <v>1.7556389618166711E-3</v>
          </cell>
          <cell r="D305">
            <v>0.72892156862745072</v>
          </cell>
          <cell r="E305">
            <v>1.2797231059908771E-3</v>
          </cell>
          <cell r="F305">
            <v>9797.5991996311714</v>
          </cell>
          <cell r="G305">
            <v>0.96499999999999997</v>
          </cell>
          <cell r="H305">
            <v>1.6941915981530877E-3</v>
          </cell>
          <cell r="I305">
            <v>9745.0653110480725</v>
          </cell>
          <cell r="J305">
            <v>0.92</v>
          </cell>
          <cell r="K305">
            <v>1.6151878448713375E-3</v>
          </cell>
          <cell r="L305">
            <v>9756.3550641828133</v>
          </cell>
          <cell r="M305">
            <v>0.92500000000000004</v>
          </cell>
          <cell r="N305">
            <v>1.623966039680421E-3</v>
          </cell>
          <cell r="O305">
            <v>9752.8563607402375</v>
          </cell>
          <cell r="P305">
            <v>0.70340931372548987</v>
          </cell>
          <cell r="Q305">
            <v>1.2349327972811961E-3</v>
          </cell>
          <cell r="R305">
            <v>9802.3667105216118</v>
          </cell>
          <cell r="S305">
            <v>0.67060784313725474</v>
          </cell>
          <cell r="T305">
            <v>1.1773452575116069E-3</v>
          </cell>
          <cell r="U305">
            <v>9810.2427983103535</v>
          </cell>
          <cell r="V305">
            <v>0.67425245098039199</v>
          </cell>
          <cell r="W305">
            <v>1.1837438730415613E-3</v>
          </cell>
          <cell r="X305">
            <v>9807.8179915158216</v>
          </cell>
          <cell r="Y305">
            <v>0.88780000000000003</v>
          </cell>
          <cell r="Z305">
            <v>1.5586562703008408E-3</v>
          </cell>
          <cell r="AA305">
            <v>9762.5448923988915</v>
          </cell>
          <cell r="AB305">
            <v>0.892625</v>
          </cell>
          <cell r="AC305">
            <v>1.5671272282916061E-3</v>
          </cell>
          <cell r="AD305">
            <v>9759.1665766470614</v>
          </cell>
          <cell r="AE305">
            <v>0.85100000000000009</v>
          </cell>
          <cell r="AF305">
            <v>1.4940487565059872E-3</v>
          </cell>
          <cell r="AG305">
            <v>9769.6235517212754</v>
          </cell>
          <cell r="AH305">
            <v>0.64713656862745073</v>
          </cell>
          <cell r="AI305">
            <v>1.1361381734987005E-3</v>
          </cell>
          <cell r="AJ305">
            <v>9814.5731641205639</v>
          </cell>
          <cell r="AK305">
            <v>0.65065361519607812</v>
          </cell>
          <cell r="AL305">
            <v>1.1423128374851064E-3</v>
          </cell>
          <cell r="AM305">
            <v>9812.2322295902432</v>
          </cell>
          <cell r="AN305">
            <v>0.62031225490196062</v>
          </cell>
          <cell r="AO305">
            <v>1.0890443631982364E-3</v>
          </cell>
          <cell r="AP305">
            <v>9819.5243754325311</v>
          </cell>
          <cell r="AQ305">
            <v>0.82121500000000003</v>
          </cell>
          <cell r="AR305">
            <v>1.4417570500282776E-3</v>
          </cell>
          <cell r="AS305">
            <v>9775.3564130290652</v>
          </cell>
          <cell r="AT305">
            <v>0.59860132598039195</v>
          </cell>
          <cell r="AU305">
            <v>1.050927810486298E-3</v>
          </cell>
          <cell r="AV305">
            <v>9823.5334981338892</v>
          </cell>
        </row>
        <row r="306">
          <cell r="B306">
            <v>42</v>
          </cell>
          <cell r="C306">
            <v>1.9006240687444731E-3</v>
          </cell>
          <cell r="D306">
            <v>0.73235294117647032</v>
          </cell>
          <cell r="E306">
            <v>1.3919276268158048E-3</v>
          </cell>
          <cell r="F306">
            <v>9785.0609855521652</v>
          </cell>
          <cell r="G306">
            <v>0.96499999999999997</v>
          </cell>
          <cell r="H306">
            <v>1.8341022263384165E-3</v>
          </cell>
          <cell r="I306">
            <v>9728.5553032746411</v>
          </cell>
          <cell r="J306">
            <v>0.92</v>
          </cell>
          <cell r="K306">
            <v>1.7485741432449152E-3</v>
          </cell>
          <cell r="L306">
            <v>9740.5967180728967</v>
          </cell>
          <cell r="M306">
            <v>0.92500000000000004</v>
          </cell>
          <cell r="N306">
            <v>1.7580772635886377E-3</v>
          </cell>
          <cell r="O306">
            <v>9737.018053220514</v>
          </cell>
          <cell r="P306">
            <v>0.70672058823529382</v>
          </cell>
          <cell r="Q306">
            <v>1.3432101598772515E-3</v>
          </cell>
          <cell r="R306">
            <v>9790.2614463798109</v>
          </cell>
          <cell r="S306">
            <v>0.67376470588235271</v>
          </cell>
          <cell r="T306">
            <v>1.2805734166705404E-3</v>
          </cell>
          <cell r="U306">
            <v>9798.6927554767262</v>
          </cell>
          <cell r="V306">
            <v>0.67742647058823513</v>
          </cell>
          <cell r="W306">
            <v>1.2875330548046196E-3</v>
          </cell>
          <cell r="X306">
            <v>9796.2080470604578</v>
          </cell>
          <cell r="Y306">
            <v>0.88780000000000003</v>
          </cell>
          <cell r="Z306">
            <v>1.6873740482313433E-3</v>
          </cell>
          <cell r="AA306">
            <v>9747.3284405882605</v>
          </cell>
          <cell r="AB306">
            <v>0.892625</v>
          </cell>
          <cell r="AC306">
            <v>1.6965445593630352E-3</v>
          </cell>
          <cell r="AD306">
            <v>9743.8727209793651</v>
          </cell>
          <cell r="AE306">
            <v>0.85100000000000009</v>
          </cell>
          <cell r="AF306">
            <v>1.6174310825015467E-3</v>
          </cell>
          <cell r="AG306">
            <v>9755.0272578022959</v>
          </cell>
          <cell r="AH306">
            <v>0.65018294117647035</v>
          </cell>
          <cell r="AI306">
            <v>1.2357533470870716E-3</v>
          </cell>
          <cell r="AJ306">
            <v>9803.4224528922114</v>
          </cell>
          <cell r="AK306">
            <v>0.65371654411764679</v>
          </cell>
          <cell r="AL306">
            <v>1.2424693978864577E-3</v>
          </cell>
          <cell r="AM306">
            <v>9801.0235907499973</v>
          </cell>
          <cell r="AN306">
            <v>0.62323235294117629</v>
          </cell>
          <cell r="AO306">
            <v>1.1845304104202499E-3</v>
          </cell>
          <cell r="AP306">
            <v>9808.8304777621779</v>
          </cell>
          <cell r="AQ306">
            <v>0.82121500000000003</v>
          </cell>
          <cell r="AR306">
            <v>1.5608209946139926E-3</v>
          </cell>
          <cell r="AS306">
            <v>9761.262724004042</v>
          </cell>
          <cell r="AT306">
            <v>0.60141922058823516</v>
          </cell>
          <cell r="AU306">
            <v>1.1430718460555412E-3</v>
          </cell>
          <cell r="AV306">
            <v>9813.2096735834566</v>
          </cell>
        </row>
        <row r="307">
          <cell r="B307">
            <v>43</v>
          </cell>
          <cell r="C307">
            <v>2.065972706779746E-3</v>
          </cell>
          <cell r="D307">
            <v>0.73578431372548991</v>
          </cell>
          <cell r="E307">
            <v>1.5201103102335282E-3</v>
          </cell>
          <cell r="F307">
            <v>9771.4408888362977</v>
          </cell>
          <cell r="G307">
            <v>0.96499999999999997</v>
          </cell>
          <cell r="H307">
            <v>1.9936636620424548E-3</v>
          </cell>
          <cell r="I307">
            <v>9710.712138333849</v>
          </cell>
          <cell r="J307">
            <v>0.92</v>
          </cell>
          <cell r="K307">
            <v>1.9006948902373663E-3</v>
          </cell>
          <cell r="L307">
            <v>9723.5645625118977</v>
          </cell>
          <cell r="M307">
            <v>0.92500000000000004</v>
          </cell>
          <cell r="N307">
            <v>1.9110247537712651E-3</v>
          </cell>
          <cell r="O307">
            <v>9719.8996231659949</v>
          </cell>
          <cell r="P307">
            <v>0.71003186274509777</v>
          </cell>
          <cell r="Q307">
            <v>1.4669064493753547E-3</v>
          </cell>
          <cell r="R307">
            <v>9777.111067737178</v>
          </cell>
          <cell r="S307">
            <v>0.67692156862745079</v>
          </cell>
          <cell r="T307">
            <v>1.398501485414846E-3</v>
          </cell>
          <cell r="U307">
            <v>9786.1448100159414</v>
          </cell>
          <cell r="V307">
            <v>0.68060049019607816</v>
          </cell>
          <cell r="W307">
            <v>1.4061020369660136E-3</v>
          </cell>
          <cell r="X307">
            <v>9783.5951053881236</v>
          </cell>
          <cell r="Y307">
            <v>0.88780000000000003</v>
          </cell>
          <cell r="Z307">
            <v>1.8341705690790586E-3</v>
          </cell>
          <cell r="AA307">
            <v>9730.8810515380246</v>
          </cell>
          <cell r="AB307">
            <v>0.892625</v>
          </cell>
          <cell r="AC307">
            <v>1.8441388873892707E-3</v>
          </cell>
          <cell r="AD307">
            <v>9727.3418067274615</v>
          </cell>
          <cell r="AE307">
            <v>0.85100000000000009</v>
          </cell>
          <cell r="AF307">
            <v>1.7581427734695641E-3</v>
          </cell>
          <cell r="AG307">
            <v>9739.249173504877</v>
          </cell>
          <cell r="AH307">
            <v>0.65322931372548998</v>
          </cell>
          <cell r="AI307">
            <v>1.3495539334253265E-3</v>
          </cell>
          <cell r="AJ307">
            <v>9791.3078407831417</v>
          </cell>
          <cell r="AK307">
            <v>0.65677947303921547</v>
          </cell>
          <cell r="AL307">
            <v>1.3568884656722032E-3</v>
          </cell>
          <cell r="AM307">
            <v>9788.8461188705278</v>
          </cell>
          <cell r="AN307">
            <v>0.62615245098039196</v>
          </cell>
          <cell r="AO307">
            <v>1.2936138740087327E-3</v>
          </cell>
          <cell r="AP307">
            <v>9797.2116197706127</v>
          </cell>
          <cell r="AQ307">
            <v>0.82121500000000003</v>
          </cell>
          <cell r="AR307">
            <v>1.6966077763981291E-3</v>
          </cell>
          <cell r="AS307">
            <v>9746.0271402104736</v>
          </cell>
          <cell r="AT307">
            <v>0.60423711519607826</v>
          </cell>
          <cell r="AU307">
            <v>1.248337388418427E-3</v>
          </cell>
          <cell r="AV307">
            <v>9801.9924698861432</v>
          </cell>
        </row>
        <row r="308">
          <cell r="B308">
            <v>44</v>
          </cell>
          <cell r="C308">
            <v>2.2439910272571539E-3</v>
          </cell>
          <cell r="D308">
            <v>0.73921568627450951</v>
          </cell>
          <cell r="E308">
            <v>1.6587933672077386E-3</v>
          </cell>
          <cell r="F308">
            <v>9756.5872207953398</v>
          </cell>
          <cell r="G308">
            <v>0.96499999999999997</v>
          </cell>
          <cell r="H308">
            <v>2.1654513413031534E-3</v>
          </cell>
          <cell r="I308">
            <v>9691.3522444110986</v>
          </cell>
          <cell r="J308">
            <v>0.92</v>
          </cell>
          <cell r="K308">
            <v>2.0644717450765816E-3</v>
          </cell>
          <cell r="L308">
            <v>9705.0830330330391</v>
          </cell>
          <cell r="M308">
            <v>0.92500000000000004</v>
          </cell>
          <cell r="N308">
            <v>2.0756917002128675E-3</v>
          </cell>
          <cell r="O308">
            <v>9701.3246543819532</v>
          </cell>
          <cell r="P308">
            <v>0.71334313725490162</v>
          </cell>
          <cell r="Q308">
            <v>1.6007355993554676E-3</v>
          </cell>
          <cell r="R308">
            <v>9762.7689604556563</v>
          </cell>
          <cell r="S308">
            <v>0.68007843137254875</v>
          </cell>
          <cell r="T308">
            <v>1.5260898978311196E-3</v>
          </cell>
          <cell r="U308">
            <v>9772.4588719626499</v>
          </cell>
          <cell r="V308">
            <v>0.68377450980392129</v>
          </cell>
          <cell r="W308">
            <v>1.5343838646671582E-3</v>
          </cell>
          <cell r="X308">
            <v>9769.8383723815859</v>
          </cell>
          <cell r="Y308">
            <v>0.88780000000000003</v>
          </cell>
          <cell r="Z308">
            <v>1.9922152339989013E-3</v>
          </cell>
          <cell r="AA308">
            <v>9713.0329559020847</v>
          </cell>
          <cell r="AB308">
            <v>0.892625</v>
          </cell>
          <cell r="AC308">
            <v>2.0030424907054169E-3</v>
          </cell>
          <cell r="AD308">
            <v>9709.403237430748</v>
          </cell>
          <cell r="AE308">
            <v>0.85100000000000009</v>
          </cell>
          <cell r="AF308">
            <v>1.9096363641958381E-3</v>
          </cell>
          <cell r="AG308">
            <v>9722.1261829514606</v>
          </cell>
          <cell r="AH308">
            <v>0.6562756862745095</v>
          </cell>
          <cell r="AI308">
            <v>1.4726767514070302E-3</v>
          </cell>
          <cell r="AJ308">
            <v>9778.0939427732355</v>
          </cell>
          <cell r="AK308">
            <v>0.65984240196078403</v>
          </cell>
          <cell r="AL308">
            <v>1.4806804294038075E-3</v>
          </cell>
          <cell r="AM308">
            <v>9775.5637464795927</v>
          </cell>
          <cell r="AN308">
            <v>0.62907254901960763</v>
          </cell>
          <cell r="AO308">
            <v>1.4116331554937856E-3</v>
          </cell>
          <cell r="AP308">
            <v>9784.537810892678</v>
          </cell>
          <cell r="AQ308">
            <v>0.82121500000000003</v>
          </cell>
          <cell r="AR308">
            <v>1.8427990914489836E-3</v>
          </cell>
          <cell r="AS308">
            <v>9729.4919547754052</v>
          </cell>
          <cell r="AT308">
            <v>0.60705500980392135</v>
          </cell>
          <cell r="AU308">
            <v>1.3622259950515031E-3</v>
          </cell>
          <cell r="AV308">
            <v>9789.7562762049874</v>
          </cell>
        </row>
        <row r="309">
          <cell r="B309">
            <v>45</v>
          </cell>
          <cell r="C309">
            <v>2.4380808564895048E-3</v>
          </cell>
          <cell r="D309">
            <v>0.7426470588235291</v>
          </cell>
          <cell r="E309">
            <v>1.8106335772458814E-3</v>
          </cell>
          <cell r="F309">
            <v>9740.4030586269</v>
          </cell>
          <cell r="G309">
            <v>0.96499999999999997</v>
          </cell>
          <cell r="H309">
            <v>2.3527480265123722E-3</v>
          </cell>
          <cell r="I309">
            <v>9670.3660926943976</v>
          </cell>
          <cell r="J309">
            <v>0.92</v>
          </cell>
          <cell r="K309">
            <v>2.2430343879703443E-3</v>
          </cell>
          <cell r="L309">
            <v>9685.0471633277193</v>
          </cell>
          <cell r="M309">
            <v>0.92500000000000004</v>
          </cell>
          <cell r="N309">
            <v>2.2552247922527921E-3</v>
          </cell>
          <cell r="O309">
            <v>9681.1876953157825</v>
          </cell>
          <cell r="P309">
            <v>0.71665441176470557</v>
          </cell>
          <cell r="Q309">
            <v>1.7472614020422755E-3</v>
          </cell>
          <cell r="R309">
            <v>9747.1413486323727</v>
          </cell>
          <cell r="S309">
            <v>0.68323529411764683</v>
          </cell>
          <cell r="T309">
            <v>1.665782891066211E-3</v>
          </cell>
          <cell r="U309">
            <v>9757.5452212011787</v>
          </cell>
          <cell r="V309">
            <v>0.68694852941176443</v>
          </cell>
          <cell r="W309">
            <v>1.6748360589524404E-3</v>
          </cell>
          <cell r="X309">
            <v>9754.8476900225978</v>
          </cell>
          <cell r="Y309">
            <v>0.88780000000000003</v>
          </cell>
          <cell r="Z309">
            <v>2.1645281843913826E-3</v>
          </cell>
          <cell r="AA309">
            <v>9693.6825036790033</v>
          </cell>
          <cell r="AB309">
            <v>0.892625</v>
          </cell>
          <cell r="AC309">
            <v>2.1762919245239443E-3</v>
          </cell>
          <cell r="AD309">
            <v>9689.954890186782</v>
          </cell>
          <cell r="AE309">
            <v>0.85100000000000009</v>
          </cell>
          <cell r="AF309">
            <v>2.074806808872569E-3</v>
          </cell>
          <cell r="AG309">
            <v>9703.5604572551965</v>
          </cell>
          <cell r="AH309">
            <v>0.65932205882352912</v>
          </cell>
          <cell r="AI309">
            <v>1.6074804898788936E-3</v>
          </cell>
          <cell r="AJ309">
            <v>9763.6939711506384</v>
          </cell>
          <cell r="AK309">
            <v>0.66290533088235271</v>
          </cell>
          <cell r="AL309">
            <v>1.616216796889105E-3</v>
          </cell>
          <cell r="AM309">
            <v>9761.0892605537902</v>
          </cell>
          <cell r="AN309">
            <v>0.6319926470588233</v>
          </cell>
          <cell r="AO309">
            <v>1.5408491742362452E-3</v>
          </cell>
          <cell r="AP309">
            <v>9770.725632907639</v>
          </cell>
          <cell r="AQ309">
            <v>0.82121500000000003</v>
          </cell>
          <cell r="AR309">
            <v>2.0021885705620288E-3</v>
          </cell>
          <cell r="AS309">
            <v>9711.5624558408854</v>
          </cell>
          <cell r="AT309">
            <v>0.60987290441176445</v>
          </cell>
          <cell r="AU309">
            <v>1.4869194531379765E-3</v>
          </cell>
          <cell r="AV309">
            <v>9776.4204157203221</v>
          </cell>
        </row>
        <row r="310">
          <cell r="B310">
            <v>46</v>
          </cell>
          <cell r="C310">
            <v>2.6448240383389332E-3</v>
          </cell>
          <cell r="D310">
            <v>0.7460784313725487</v>
          </cell>
          <cell r="E310">
            <v>1.973246169780321E-3</v>
          </cell>
          <cell r="F310">
            <v>9722.7667577930424</v>
          </cell>
          <cell r="G310">
            <v>0.96499999999999997</v>
          </cell>
          <cell r="H310">
            <v>2.5522551969970704E-3</v>
          </cell>
          <cell r="I310">
            <v>9647.6141579541581</v>
          </cell>
          <cell r="J310">
            <v>0.92</v>
          </cell>
          <cell r="K310">
            <v>2.4332381152718185E-3</v>
          </cell>
          <cell r="L310">
            <v>9663.3232694912604</v>
          </cell>
          <cell r="M310">
            <v>0.92500000000000004</v>
          </cell>
          <cell r="N310">
            <v>2.4464622354635132E-3</v>
          </cell>
          <cell r="O310">
            <v>9659.3544408068537</v>
          </cell>
          <cell r="P310">
            <v>0.71996568627450952</v>
          </cell>
          <cell r="Q310">
            <v>1.9041825538380097E-3</v>
          </cell>
          <cell r="R310">
            <v>9730.1105447736572</v>
          </cell>
          <cell r="S310">
            <v>0.6863921568627448</v>
          </cell>
          <cell r="T310">
            <v>1.8153864761978951E-3</v>
          </cell>
          <cell r="U310">
            <v>9741.2912693128965</v>
          </cell>
          <cell r="V310">
            <v>0.69012254901960757</v>
          </cell>
          <cell r="W310">
            <v>1.8252527070467968E-3</v>
          </cell>
          <cell r="X310">
            <v>9738.5099193617589</v>
          </cell>
          <cell r="Y310">
            <v>0.88780000000000003</v>
          </cell>
          <cell r="Z310">
            <v>2.3480747812373048E-3</v>
          </cell>
          <cell r="AA310">
            <v>9672.700254689249</v>
          </cell>
          <cell r="AB310">
            <v>0.892625</v>
          </cell>
          <cell r="AC310">
            <v>2.3608360572222901E-3</v>
          </cell>
          <cell r="AD310">
            <v>9668.866719610267</v>
          </cell>
          <cell r="AE310">
            <v>0.85100000000000009</v>
          </cell>
          <cell r="AF310">
            <v>2.2507452566264325E-3</v>
          </cell>
          <cell r="AG310">
            <v>9683.427443948176</v>
          </cell>
          <cell r="AH310">
            <v>0.66236843137254875</v>
          </cell>
          <cell r="AI310">
            <v>1.751847949530969E-3</v>
          </cell>
          <cell r="AJ310">
            <v>9747.9990235828645</v>
          </cell>
          <cell r="AK310">
            <v>0.66596825980392138</v>
          </cell>
          <cell r="AL310">
            <v>1.7613688623001591E-3</v>
          </cell>
          <cell r="AM310">
            <v>9745.3132241349504</v>
          </cell>
          <cell r="AN310">
            <v>0.63491274509803897</v>
          </cell>
          <cell r="AO310">
            <v>1.6792324904830532E-3</v>
          </cell>
          <cell r="AP310">
            <v>9755.6704183844849</v>
          </cell>
          <cell r="AQ310">
            <v>0.82121500000000003</v>
          </cell>
          <cell r="AR310">
            <v>2.1719691726445069E-3</v>
          </cell>
          <cell r="AS310">
            <v>9692.1180764895016</v>
          </cell>
          <cell r="AT310">
            <v>0.61269079901960766</v>
          </cell>
          <cell r="AU310">
            <v>1.6204593533161464E-3</v>
          </cell>
          <cell r="AV310">
            <v>9761.8836660221332</v>
          </cell>
        </row>
        <row r="311">
          <cell r="B311">
            <v>47</v>
          </cell>
          <cell r="C311">
            <v>2.8869476255158327E-3</v>
          </cell>
          <cell r="D311">
            <v>0.7495098039215683</v>
          </cell>
          <cell r="E311">
            <v>2.163795548732209E-3</v>
          </cell>
          <cell r="F311">
            <v>9703.5813455285588</v>
          </cell>
          <cell r="G311">
            <v>0.96499999999999997</v>
          </cell>
          <cell r="H311">
            <v>2.7859044586227783E-3</v>
          </cell>
          <cell r="I311">
            <v>9622.9909845808961</v>
          </cell>
          <cell r="J311">
            <v>0.92</v>
          </cell>
          <cell r="K311">
            <v>2.6559918154745663E-3</v>
          </cell>
          <cell r="L311">
            <v>9639.8101029917416</v>
          </cell>
          <cell r="M311">
            <v>0.92500000000000004</v>
          </cell>
          <cell r="N311">
            <v>2.6704265536021455E-3</v>
          </cell>
          <cell r="O311">
            <v>9635.7231949484631</v>
          </cell>
          <cell r="P311">
            <v>0.72327696078431336</v>
          </cell>
          <cell r="Q311">
            <v>2.0880627045265815E-3</v>
          </cell>
          <cell r="R311">
            <v>9711.5826380273829</v>
          </cell>
          <cell r="S311">
            <v>0.68954901960784287</v>
          </cell>
          <cell r="T311">
            <v>1.9906919048336322E-3</v>
          </cell>
          <cell r="U311">
            <v>9723.6070608818809</v>
          </cell>
          <cell r="V311">
            <v>0.6932965686274507</v>
          </cell>
          <cell r="W311">
            <v>2.0015108825772935E-3</v>
          </cell>
          <cell r="X311">
            <v>9720.7346777688417</v>
          </cell>
          <cell r="Y311">
            <v>0.88780000000000003</v>
          </cell>
          <cell r="Z311">
            <v>2.5630321019329562E-3</v>
          </cell>
          <cell r="AA311">
            <v>9649.9880311547458</v>
          </cell>
          <cell r="AB311">
            <v>0.892625</v>
          </cell>
          <cell r="AC311">
            <v>2.5769616242260701E-3</v>
          </cell>
          <cell r="AD311">
            <v>9646.0401104261346</v>
          </cell>
          <cell r="AE311">
            <v>0.85100000000000009</v>
          </cell>
          <cell r="AF311">
            <v>2.4567924293139739E-3</v>
          </cell>
          <cell r="AG311">
            <v>9661.6325155608247</v>
          </cell>
          <cell r="AH311">
            <v>0.66541480392156838</v>
          </cell>
          <cell r="AI311">
            <v>1.9210176881644552E-3</v>
          </cell>
          <cell r="AJ311">
            <v>9730.9220114813706</v>
          </cell>
          <cell r="AK311">
            <v>0.66903118872548994</v>
          </cell>
          <cell r="AL311">
            <v>1.931458001687088E-3</v>
          </cell>
          <cell r="AM311">
            <v>9728.1481328685968</v>
          </cell>
          <cell r="AN311">
            <v>0.63783284313725463</v>
          </cell>
          <cell r="AO311">
            <v>1.8413900119711099E-3</v>
          </cell>
          <cell r="AP311">
            <v>9739.2883796514889</v>
          </cell>
          <cell r="AQ311">
            <v>0.82121500000000003</v>
          </cell>
          <cell r="AR311">
            <v>2.3708046942879845E-3</v>
          </cell>
          <cell r="AS311">
            <v>9671.0670948097359</v>
          </cell>
          <cell r="AT311">
            <v>0.61550869362745075</v>
          </cell>
          <cell r="AU311">
            <v>1.7769413615521211E-3</v>
          </cell>
          <cell r="AV311">
            <v>9746.0649303295431</v>
          </cell>
        </row>
        <row r="312">
          <cell r="B312">
            <v>48</v>
          </cell>
          <cell r="C312">
            <v>3.1652349897876753E-3</v>
          </cell>
          <cell r="D312">
            <v>0.75294117647058789</v>
          </cell>
          <cell r="E312">
            <v>2.3832357570166014E-3</v>
          </cell>
          <cell r="F312">
            <v>9682.5847794063429</v>
          </cell>
          <cell r="G312">
            <v>0.96499999999999997</v>
          </cell>
          <cell r="H312">
            <v>3.0544517651451067E-3</v>
          </cell>
          <cell r="I312">
            <v>9596.1822510916645</v>
          </cell>
          <cell r="J312">
            <v>0.92</v>
          </cell>
          <cell r="K312">
            <v>2.9120161906046613E-3</v>
          </cell>
          <cell r="L312">
            <v>9614.2068462554653</v>
          </cell>
          <cell r="M312">
            <v>0.92500000000000004</v>
          </cell>
          <cell r="N312">
            <v>2.9278423655535999E-3</v>
          </cell>
          <cell r="O312">
            <v>9609.991703865513</v>
          </cell>
          <cell r="P312">
            <v>0.72658823529411731</v>
          </cell>
          <cell r="Q312">
            <v>2.2998225055210204E-3</v>
          </cell>
          <cell r="R312">
            <v>9691.3042445189913</v>
          </cell>
          <cell r="S312">
            <v>0.69270588235294084</v>
          </cell>
          <cell r="T312">
            <v>2.1925768964552732E-3</v>
          </cell>
          <cell r="U312">
            <v>9704.2503550199999</v>
          </cell>
          <cell r="V312">
            <v>0.69647058823529384</v>
          </cell>
          <cell r="W312">
            <v>2.2044930752403566E-3</v>
          </cell>
          <cell r="X312">
            <v>9701.2785215246404</v>
          </cell>
          <cell r="Y312">
            <v>0.88780000000000003</v>
          </cell>
          <cell r="Z312">
            <v>2.8100956239334981E-3</v>
          </cell>
          <cell r="AA312">
            <v>9625.2548020476279</v>
          </cell>
          <cell r="AB312">
            <v>0.892625</v>
          </cell>
          <cell r="AC312">
            <v>2.8253678827592239E-3</v>
          </cell>
          <cell r="AD312">
            <v>9621.1826352358221</v>
          </cell>
          <cell r="AE312">
            <v>0.85100000000000009</v>
          </cell>
          <cell r="AF312">
            <v>2.693614976309312E-3</v>
          </cell>
          <cell r="AG312">
            <v>9637.8958899417812</v>
          </cell>
          <cell r="AH312">
            <v>0.668461176470588</v>
          </cell>
          <cell r="AI312">
            <v>2.1158367050793389E-3</v>
          </cell>
          <cell r="AJ312">
            <v>9712.2287381751667</v>
          </cell>
          <cell r="AK312">
            <v>0.67209411764705851</v>
          </cell>
          <cell r="AL312">
            <v>2.1273358176069437E-3</v>
          </cell>
          <cell r="AM312">
            <v>9709.3586233157712</v>
          </cell>
          <cell r="AN312">
            <v>0.6407529411764703</v>
          </cell>
          <cell r="AO312">
            <v>2.028133629221128E-3</v>
          </cell>
          <cell r="AP312">
            <v>9721.3545513054924</v>
          </cell>
          <cell r="AQ312">
            <v>0.82121500000000003</v>
          </cell>
          <cell r="AR312">
            <v>2.599338452138486E-3</v>
          </cell>
          <cell r="AS312">
            <v>9648.1388835425878</v>
          </cell>
          <cell r="AT312">
            <v>0.61832658823529396</v>
          </cell>
          <cell r="AU312">
            <v>1.9571489521983888E-3</v>
          </cell>
          <cell r="AV312">
            <v>9728.7467444424674</v>
          </cell>
        </row>
        <row r="313">
          <cell r="B313">
            <v>49</v>
          </cell>
          <cell r="C313">
            <v>3.460154740715528E-3</v>
          </cell>
          <cell r="D313">
            <v>0.75637254901960749</v>
          </cell>
          <cell r="E313">
            <v>2.6171660612372828E-3</v>
          </cell>
          <cell r="F313">
            <v>9659.5088971397163</v>
          </cell>
          <cell r="G313">
            <v>0.96499999999999997</v>
          </cell>
          <cell r="H313">
            <v>3.3390493247904842E-3</v>
          </cell>
          <cell r="I313">
            <v>9566.8711752761646</v>
          </cell>
          <cell r="J313">
            <v>0.92</v>
          </cell>
          <cell r="K313">
            <v>3.1833423614582861E-3</v>
          </cell>
          <cell r="L313">
            <v>9586.2101202593476</v>
          </cell>
          <cell r="M313">
            <v>0.92500000000000004</v>
          </cell>
          <cell r="N313">
            <v>3.2006431351618634E-3</v>
          </cell>
          <cell r="O313">
            <v>9581.8551630223174</v>
          </cell>
          <cell r="P313">
            <v>0.72989950980392115</v>
          </cell>
          <cell r="Q313">
            <v>2.5255652490939777E-3</v>
          </cell>
          <cell r="R313">
            <v>9669.0159649095949</v>
          </cell>
          <cell r="S313">
            <v>0.69586274509803892</v>
          </cell>
          <cell r="T313">
            <v>2.4077927763383002E-3</v>
          </cell>
          <cell r="U313">
            <v>9682.9730398941647</v>
          </cell>
          <cell r="V313">
            <v>0.69964460784313698</v>
          </cell>
          <cell r="W313">
            <v>2.4208786066444868E-3</v>
          </cell>
          <cell r="X313">
            <v>9679.8921202029615</v>
          </cell>
          <cell r="Y313">
            <v>0.88780000000000003</v>
          </cell>
          <cell r="Z313">
            <v>3.0719253788072456E-3</v>
          </cell>
          <cell r="AA313">
            <v>9598.2069156491489</v>
          </cell>
          <cell r="AB313">
            <v>0.892625</v>
          </cell>
          <cell r="AC313">
            <v>3.088620625431198E-3</v>
          </cell>
          <cell r="AD313">
            <v>9593.9992548240662</v>
          </cell>
          <cell r="AE313">
            <v>0.85100000000000009</v>
          </cell>
          <cell r="AF313">
            <v>2.9445916843489147E-3</v>
          </cell>
          <cell r="AG313">
            <v>9611.9351092325251</v>
          </cell>
          <cell r="AH313">
            <v>0.67150754901960752</v>
          </cell>
          <cell r="AI313">
            <v>2.3235200291664595E-3</v>
          </cell>
          <cell r="AJ313">
            <v>9691.6792481228094</v>
          </cell>
          <cell r="AK313">
            <v>0.67515704656862707</v>
          </cell>
          <cell r="AL313">
            <v>2.3361478554119294E-3</v>
          </cell>
          <cell r="AM313">
            <v>9688.7035569504005</v>
          </cell>
          <cell r="AN313">
            <v>0.64367303921568608</v>
          </cell>
          <cell r="AO313">
            <v>2.227208318112928E-3</v>
          </cell>
          <cell r="AP313">
            <v>9701.6383452184073</v>
          </cell>
          <cell r="AQ313">
            <v>0.82121500000000003</v>
          </cell>
          <cell r="AR313">
            <v>2.8415309753967023E-3</v>
          </cell>
          <cell r="AS313">
            <v>9623.0601051510239</v>
          </cell>
          <cell r="AT313">
            <v>0.62114448284313695</v>
          </cell>
          <cell r="AU313">
            <v>2.149256026978975E-3</v>
          </cell>
          <cell r="AV313">
            <v>9709.7061379453789</v>
          </cell>
        </row>
        <row r="314">
          <cell r="B314">
            <v>50</v>
          </cell>
          <cell r="C314">
            <v>3.7833219262065824E-3</v>
          </cell>
          <cell r="D314">
            <v>0.75980392156862708</v>
          </cell>
          <cell r="E314">
            <v>2.8745828360883332E-3</v>
          </cell>
          <cell r="F314">
            <v>9634.2283582859018</v>
          </cell>
          <cell r="G314">
            <v>0.96499999999999997</v>
          </cell>
          <cell r="H314">
            <v>3.6509056587893519E-3</v>
          </cell>
          <cell r="I314">
            <v>9534.9269205380024</v>
          </cell>
          <cell r="J314">
            <v>0.93</v>
          </cell>
          <cell r="K314">
            <v>3.5184893913721219E-3</v>
          </cell>
          <cell r="L314">
            <v>9555.6939314976862</v>
          </cell>
          <cell r="M314">
            <v>0.92500000000000004</v>
          </cell>
          <cell r="N314">
            <v>3.4995727817410888E-3</v>
          </cell>
          <cell r="O314">
            <v>9551.1870640726738</v>
          </cell>
          <cell r="P314">
            <v>0.73321078431372511</v>
          </cell>
          <cell r="Q314">
            <v>2.7739724368252413E-3</v>
          </cell>
          <cell r="R314">
            <v>9644.5962341956838</v>
          </cell>
          <cell r="S314">
            <v>0.70661764705882324</v>
          </cell>
          <cell r="T314">
            <v>2.6733620375621503E-3</v>
          </cell>
          <cell r="U314">
            <v>9659.6584473552284</v>
          </cell>
          <cell r="V314">
            <v>0.70281862745098012</v>
          </cell>
          <cell r="W314">
            <v>2.6589891233817086E-3</v>
          </cell>
          <cell r="X314">
            <v>9656.4582764545357</v>
          </cell>
          <cell r="Y314">
            <v>0.89744999999999997</v>
          </cell>
          <cell r="Z314">
            <v>3.3953422626740973E-3</v>
          </cell>
          <cell r="AA314">
            <v>9568.7219402339233</v>
          </cell>
          <cell r="AB314">
            <v>0.892625</v>
          </cell>
          <cell r="AC314">
            <v>3.3770877343801508E-3</v>
          </cell>
          <cell r="AD314">
            <v>9564.3670308452438</v>
          </cell>
          <cell r="AE314">
            <v>0.86025000000000007</v>
          </cell>
          <cell r="AF314">
            <v>3.2546026870192129E-3</v>
          </cell>
          <cell r="AG314">
            <v>9583.6318850393782</v>
          </cell>
          <cell r="AH314">
            <v>0.68188602941176435</v>
          </cell>
          <cell r="AI314">
            <v>2.5797943662474745E-3</v>
          </cell>
          <cell r="AJ314">
            <v>9669.1604372735383</v>
          </cell>
          <cell r="AK314">
            <v>0.67821997549019575</v>
          </cell>
          <cell r="AL314">
            <v>2.5659245040633486E-3</v>
          </cell>
          <cell r="AM314">
            <v>9666.0693129141091</v>
          </cell>
          <cell r="AN314">
            <v>0.65362132352941149</v>
          </cell>
          <cell r="AO314">
            <v>2.4728598847449891E-3</v>
          </cell>
          <cell r="AP314">
            <v>9680.0307755966132</v>
          </cell>
          <cell r="AQ314">
            <v>0.83014125000000005</v>
          </cell>
          <cell r="AR314">
            <v>3.1406915929735402E-3</v>
          </cell>
          <cell r="AS314">
            <v>9595.7158817841319</v>
          </cell>
          <cell r="AT314">
            <v>0.63074457720588206</v>
          </cell>
          <cell r="AU314">
            <v>2.3863097887789142E-3</v>
          </cell>
          <cell r="AV314">
            <v>9688.8374935082047</v>
          </cell>
        </row>
        <row r="315">
          <cell r="B315">
            <v>51</v>
          </cell>
          <cell r="C315">
            <v>4.1297280528339274E-3</v>
          </cell>
          <cell r="D315">
            <v>0.76323529411764668</v>
          </cell>
          <cell r="E315">
            <v>3.151954205030599E-3</v>
          </cell>
          <cell r="F315">
            <v>9606.5339708082174</v>
          </cell>
          <cell r="G315">
            <v>0.96499999999999997</v>
          </cell>
          <cell r="H315">
            <v>3.9851875709847398E-3</v>
          </cell>
          <cell r="I315">
            <v>9500.1158018876667</v>
          </cell>
          <cell r="J315">
            <v>0.93</v>
          </cell>
          <cell r="K315">
            <v>3.8406470891355527E-3</v>
          </cell>
          <cell r="L315">
            <v>9522.0723237725124</v>
          </cell>
          <cell r="M315">
            <v>0.92500000000000004</v>
          </cell>
          <cell r="N315">
            <v>3.819998448871383E-3</v>
          </cell>
          <cell r="O315">
            <v>9517.7619897899276</v>
          </cell>
          <cell r="P315">
            <v>0.73652205882352906</v>
          </cell>
          <cell r="Q315">
            <v>3.0416358078545281E-3</v>
          </cell>
          <cell r="R315">
            <v>9617.8423900777161</v>
          </cell>
          <cell r="S315">
            <v>0.70980882352941144</v>
          </cell>
          <cell r="T315">
            <v>2.9313174106784571E-3</v>
          </cell>
          <cell r="U315">
            <v>9633.8346831662529</v>
          </cell>
          <cell r="V315">
            <v>0.70599264705882325</v>
          </cell>
          <cell r="W315">
            <v>2.9155576396533043E-3</v>
          </cell>
          <cell r="X315">
            <v>9630.7818589270537</v>
          </cell>
          <cell r="Y315">
            <v>0.89744999999999997</v>
          </cell>
          <cell r="Z315">
            <v>3.7062244410158078E-3</v>
          </cell>
          <cell r="AA315">
            <v>9536.2328542304695</v>
          </cell>
          <cell r="AB315">
            <v>0.892625</v>
          </cell>
          <cell r="AC315">
            <v>3.6862985031608842E-3</v>
          </cell>
          <cell r="AD315">
            <v>9532.067324258267</v>
          </cell>
          <cell r="AE315">
            <v>0.86025000000000007</v>
          </cell>
          <cell r="AF315">
            <v>3.5525985574503863E-3</v>
          </cell>
          <cell r="AG315">
            <v>9552.4409709549273</v>
          </cell>
          <cell r="AH315">
            <v>0.68496551470588207</v>
          </cell>
          <cell r="AI315">
            <v>2.8287213013047114E-3</v>
          </cell>
          <cell r="AJ315">
            <v>9644.2159916511173</v>
          </cell>
          <cell r="AK315">
            <v>0.68128290441176442</v>
          </cell>
          <cell r="AL315">
            <v>2.8135131222654384E-3</v>
          </cell>
          <cell r="AM315">
            <v>9641.2669088061284</v>
          </cell>
          <cell r="AN315">
            <v>0.65657316176470559</v>
          </cell>
          <cell r="AO315">
            <v>2.7114686048775728E-3</v>
          </cell>
          <cell r="AP315">
            <v>9656.0934158085438</v>
          </cell>
          <cell r="AQ315">
            <v>0.83014125000000005</v>
          </cell>
          <cell r="AR315">
            <v>3.4282576079396228E-3</v>
          </cell>
          <cell r="AS315">
            <v>9565.5786975856499</v>
          </cell>
          <cell r="AT315">
            <v>0.63359310110294098</v>
          </cell>
          <cell r="AU315">
            <v>2.616567203706858E-3</v>
          </cell>
          <cell r="AV315">
            <v>9665.7169257555579</v>
          </cell>
        </row>
        <row r="316">
          <cell r="B316">
            <v>52</v>
          </cell>
          <cell r="C316">
            <v>4.5285180151295309E-3</v>
          </cell>
          <cell r="D316">
            <v>0.76666666666666627</v>
          </cell>
          <cell r="E316">
            <v>3.4718638115993051E-3</v>
          </cell>
          <cell r="F316">
            <v>9576.2546156631597</v>
          </cell>
          <cell r="G316">
            <v>0.96499999999999997</v>
          </cell>
          <cell r="H316">
            <v>4.3700198845999976E-3</v>
          </cell>
          <cell r="I316">
            <v>9462.2560584710682</v>
          </cell>
          <cell r="J316">
            <v>0.93</v>
          </cell>
          <cell r="K316">
            <v>4.2115217540704642E-3</v>
          </cell>
          <cell r="L316">
            <v>9485.5014044196778</v>
          </cell>
          <cell r="M316">
            <v>0.92500000000000004</v>
          </cell>
          <cell r="N316">
            <v>4.1888791639948164E-3</v>
          </cell>
          <cell r="O316">
            <v>9481.4041537522025</v>
          </cell>
          <cell r="P316">
            <v>0.7398333333333329</v>
          </cell>
          <cell r="Q316">
            <v>3.3503485781933291E-3</v>
          </cell>
          <cell r="R316">
            <v>9588.5884162697548</v>
          </cell>
          <cell r="S316">
            <v>0.71299999999999963</v>
          </cell>
          <cell r="T316">
            <v>3.228833344787354E-3</v>
          </cell>
          <cell r="U316">
            <v>9605.5948558278906</v>
          </cell>
          <cell r="V316">
            <v>0.70916666666666639</v>
          </cell>
          <cell r="W316">
            <v>3.2114740257293576E-3</v>
          </cell>
          <cell r="X316">
            <v>9602.702759302425</v>
          </cell>
          <cell r="Y316">
            <v>0.89744999999999997</v>
          </cell>
          <cell r="Z316">
            <v>4.0641184926779976E-3</v>
          </cell>
          <cell r="AA316">
            <v>9500.8894349509028</v>
          </cell>
          <cell r="AB316">
            <v>0.892625</v>
          </cell>
          <cell r="AC316">
            <v>4.0422683932549979E-3</v>
          </cell>
          <cell r="AD316">
            <v>9496.9292787488248</v>
          </cell>
          <cell r="AE316">
            <v>0.86025000000000007</v>
          </cell>
          <cell r="AF316">
            <v>3.8956576225151794E-3</v>
          </cell>
          <cell r="AG316">
            <v>9518.504982941382</v>
          </cell>
          <cell r="AH316">
            <v>0.68804499999999968</v>
          </cell>
          <cell r="AI316">
            <v>3.1158241777197965E-3</v>
          </cell>
          <cell r="AJ316">
            <v>9616.9351924411494</v>
          </cell>
          <cell r="AK316">
            <v>0.68434583333333299</v>
          </cell>
          <cell r="AL316">
            <v>3.0990724348288301E-3</v>
          </cell>
          <cell r="AM316">
            <v>9614.1410778429399</v>
          </cell>
          <cell r="AN316">
            <v>0.65952499999999969</v>
          </cell>
          <cell r="AO316">
            <v>2.9866708439283025E-3</v>
          </cell>
          <cell r="AP316">
            <v>9629.9112216658141</v>
          </cell>
          <cell r="AQ316">
            <v>0.83014125000000005</v>
          </cell>
          <cell r="AR316">
            <v>3.7593096057271479E-3</v>
          </cell>
          <cell r="AS316">
            <v>9532.7854296413061</v>
          </cell>
          <cell r="AT316">
            <v>0.63644162499999979</v>
          </cell>
          <cell r="AU316">
            <v>2.8821373643908121E-3</v>
          </cell>
          <cell r="AV316">
            <v>9640.425927847311</v>
          </cell>
        </row>
        <row r="317">
          <cell r="B317">
            <v>53</v>
          </cell>
          <cell r="C317">
            <v>4.9837368468419315E-3</v>
          </cell>
          <cell r="D317">
            <v>0.77009803921568587</v>
          </cell>
          <cell r="E317">
            <v>3.8379659737199363E-3</v>
          </cell>
          <cell r="F317">
            <v>9543.0071638123791</v>
          </cell>
          <cell r="G317">
            <v>0.96499999999999997</v>
          </cell>
          <cell r="H317">
            <v>4.8093060572024634E-3</v>
          </cell>
          <cell r="I317">
            <v>9420.9058113423725</v>
          </cell>
          <cell r="J317">
            <v>0.93</v>
          </cell>
          <cell r="K317">
            <v>4.6348752675629962E-3</v>
          </cell>
          <cell r="L317">
            <v>9445.5530089066979</v>
          </cell>
          <cell r="M317">
            <v>0.92500000000000004</v>
          </cell>
          <cell r="N317">
            <v>4.6099565833287873E-3</v>
          </cell>
          <cell r="O317">
            <v>9441.6876974471361</v>
          </cell>
          <cell r="P317">
            <v>0.74314460784313685</v>
          </cell>
          <cell r="Q317">
            <v>3.7036371646397385E-3</v>
          </cell>
          <cell r="R317">
            <v>9556.4633027024247</v>
          </cell>
          <cell r="S317">
            <v>0.71619117647058794</v>
          </cell>
          <cell r="T317">
            <v>3.5693083555595412E-3</v>
          </cell>
          <cell r="U317">
            <v>9574.5799908608751</v>
          </cell>
          <cell r="V317">
            <v>0.71234068627450942</v>
          </cell>
          <cell r="W317">
            <v>3.550118525690941E-3</v>
          </cell>
          <cell r="X317">
            <v>9571.8639288141258</v>
          </cell>
          <cell r="Y317">
            <v>0.89744999999999997</v>
          </cell>
          <cell r="Z317">
            <v>4.4726546331982911E-3</v>
          </cell>
          <cell r="AA317">
            <v>9462.27669450143</v>
          </cell>
          <cell r="AB317">
            <v>0.892625</v>
          </cell>
          <cell r="AC317">
            <v>4.4486081029122791E-3</v>
          </cell>
          <cell r="AD317">
            <v>9458.5401416923614</v>
          </cell>
          <cell r="AE317">
            <v>0.86025000000000007</v>
          </cell>
          <cell r="AF317">
            <v>4.2872596224957718E-3</v>
          </cell>
          <cell r="AG317">
            <v>9481.4241464496372</v>
          </cell>
          <cell r="AH317">
            <v>0.6911244852941173</v>
          </cell>
          <cell r="AI317">
            <v>3.4443825631149572E-3</v>
          </cell>
          <cell r="AJ317">
            <v>9586.9705132529762</v>
          </cell>
          <cell r="AK317">
            <v>0.68740876225490166</v>
          </cell>
          <cell r="AL317">
            <v>3.4258643772917584E-3</v>
          </cell>
          <cell r="AM317">
            <v>9584.3461582440414</v>
          </cell>
          <cell r="AN317">
            <v>0.66247683823529391</v>
          </cell>
          <cell r="AO317">
            <v>3.3016102288925759E-3</v>
          </cell>
          <cell r="AP317">
            <v>9601.149846590446</v>
          </cell>
          <cell r="AQ317">
            <v>0.83014125000000005</v>
          </cell>
          <cell r="AR317">
            <v>4.13720553570842E-3</v>
          </cell>
          <cell r="AS317">
            <v>9496.9487378063204</v>
          </cell>
          <cell r="AT317">
            <v>0.63929014889705849</v>
          </cell>
          <cell r="AU317">
            <v>3.1860538708813353E-3</v>
          </cell>
          <cell r="AV317">
            <v>9612.64089607202</v>
          </cell>
        </row>
        <row r="318">
          <cell r="B318">
            <v>54</v>
          </cell>
          <cell r="C318">
            <v>5.4857458687311315E-3</v>
          </cell>
          <cell r="D318">
            <v>0.77352941176470547</v>
          </cell>
          <cell r="E318">
            <v>4.2433857749302551E-3</v>
          </cell>
          <cell r="F318">
            <v>9506.381427030703</v>
          </cell>
          <cell r="G318">
            <v>0.96499999999999997</v>
          </cell>
          <cell r="H318">
            <v>5.2937447633255421E-3</v>
          </cell>
          <cell r="I318">
            <v>9375.5977919595498</v>
          </cell>
          <cell r="J318">
            <v>0.93</v>
          </cell>
          <cell r="K318">
            <v>5.1017436579199526E-3</v>
          </cell>
          <cell r="L318">
            <v>9401.7740488772615</v>
          </cell>
          <cell r="M318">
            <v>0.92500000000000004</v>
          </cell>
          <cell r="N318">
            <v>5.0743149285762965E-3</v>
          </cell>
          <cell r="O318">
            <v>9398.1619270885549</v>
          </cell>
          <cell r="P318">
            <v>0.7464558823529408</v>
          </cell>
          <cell r="Q318">
            <v>4.0948672728076969E-3</v>
          </cell>
          <cell r="R318">
            <v>9521.0696300520194</v>
          </cell>
          <cell r="S318">
            <v>0.71938235294117614</v>
          </cell>
          <cell r="T318">
            <v>3.9463487706851378E-3</v>
          </cell>
          <cell r="U318">
            <v>9540.4053624985227</v>
          </cell>
          <cell r="V318">
            <v>0.71551470588235255</v>
          </cell>
          <cell r="W318">
            <v>3.925131841810486E-3</v>
          </cell>
          <cell r="X318">
            <v>9537.88267735505</v>
          </cell>
          <cell r="Y318">
            <v>0.89744999999999997</v>
          </cell>
          <cell r="Z318">
            <v>4.9231826298927542E-3</v>
          </cell>
          <cell r="AA318">
            <v>9419.9551988031653</v>
          </cell>
          <cell r="AB318">
            <v>0.892625</v>
          </cell>
          <cell r="AC318">
            <v>4.896713906076126E-3</v>
          </cell>
          <cell r="AD318">
            <v>9416.4628033763074</v>
          </cell>
          <cell r="AE318">
            <v>0.86025000000000007</v>
          </cell>
          <cell r="AF318">
            <v>4.7191128835759565E-3</v>
          </cell>
          <cell r="AG318">
            <v>9440.7748195428067</v>
          </cell>
          <cell r="AH318">
            <v>0.69420397058823502</v>
          </cell>
          <cell r="AI318">
            <v>3.8082265637111581E-3</v>
          </cell>
          <cell r="AJ318">
            <v>9553.9493191840302</v>
          </cell>
          <cell r="AK318">
            <v>0.69047169117647023</v>
          </cell>
          <cell r="AL318">
            <v>3.7877522273471191E-3</v>
          </cell>
          <cell r="AM318">
            <v>9551.5114881608806</v>
          </cell>
          <cell r="AN318">
            <v>0.66542867647058801</v>
          </cell>
          <cell r="AO318">
            <v>3.6503726128837527E-3</v>
          </cell>
          <cell r="AP318">
            <v>9569.4505920478132</v>
          </cell>
          <cell r="AQ318">
            <v>0.83014125000000005</v>
          </cell>
          <cell r="AR318">
            <v>4.5539439326507981E-3</v>
          </cell>
          <cell r="AS318">
            <v>9457.6579089159295</v>
          </cell>
          <cell r="AT318">
            <v>0.6421386727941174</v>
          </cell>
          <cell r="AU318">
            <v>3.5226095714328215E-3</v>
          </cell>
          <cell r="AV318">
            <v>9582.014504335697</v>
          </cell>
        </row>
        <row r="319">
          <cell r="B319">
            <v>55</v>
          </cell>
          <cell r="C319">
            <v>6.0574544645335968E-3</v>
          </cell>
          <cell r="D319">
            <v>0.77696078431372506</v>
          </cell>
          <cell r="E319">
            <v>4.7064045717086986E-3</v>
          </cell>
          <cell r="F319">
            <v>9466.04218331218</v>
          </cell>
          <cell r="G319">
            <v>0.96499999999999997</v>
          </cell>
          <cell r="H319">
            <v>5.8454435582749207E-3</v>
          </cell>
          <cell r="I319">
            <v>9325.9657702453169</v>
          </cell>
          <cell r="J319">
            <v>0.93</v>
          </cell>
          <cell r="K319">
            <v>5.6334326520162455E-3</v>
          </cell>
          <cell r="L319">
            <v>9353.8086077502066</v>
          </cell>
          <cell r="M319">
            <v>0.92500000000000004</v>
          </cell>
          <cell r="N319">
            <v>5.6031453796935773E-3</v>
          </cell>
          <cell r="O319">
            <v>9350.4726937207524</v>
          </cell>
          <cell r="P319">
            <v>0.74976715686274464</v>
          </cell>
          <cell r="Q319">
            <v>4.5416804116988939E-3</v>
          </cell>
          <cell r="R319">
            <v>9482.0821136217965</v>
          </cell>
          <cell r="S319">
            <v>0.72257352941176434</v>
          </cell>
          <cell r="T319">
            <v>4.3769562516890901E-3</v>
          </cell>
          <cell r="U319">
            <v>9502.7555955243897</v>
          </cell>
          <cell r="V319">
            <v>0.71868872549019569</v>
          </cell>
          <cell r="W319">
            <v>4.3534242288305464E-3</v>
          </cell>
          <cell r="X319">
            <v>9500.4452303547114</v>
          </cell>
          <cell r="Y319">
            <v>0.89744999999999997</v>
          </cell>
          <cell r="Z319">
            <v>5.4362625091956759E-3</v>
          </cell>
          <cell r="AA319">
            <v>9373.5790389940503</v>
          </cell>
          <cell r="AB319">
            <v>0.892625</v>
          </cell>
          <cell r="AC319">
            <v>5.4070352914043019E-3</v>
          </cell>
          <cell r="AD319">
            <v>9370.3530790209661</v>
          </cell>
          <cell r="AE319">
            <v>0.86025000000000007</v>
          </cell>
          <cell r="AF319">
            <v>5.2109252031150273E-3</v>
          </cell>
          <cell r="AG319">
            <v>9396.2227374609629</v>
          </cell>
          <cell r="AH319">
            <v>0.69728345588235252</v>
          </cell>
          <cell r="AI319">
            <v>4.2237627828799716E-3</v>
          </cell>
          <cell r="AJ319">
            <v>9517.5657155983627</v>
          </cell>
          <cell r="AK319">
            <v>0.69353462009803879</v>
          </cell>
          <cell r="AL319">
            <v>4.2010543808214769E-3</v>
          </cell>
          <cell r="AM319">
            <v>9515.3327292470676</v>
          </cell>
          <cell r="AN319">
            <v>0.668380514705882</v>
          </cell>
          <cell r="AO319">
            <v>4.0486845328124082E-3</v>
          </cell>
          <cell r="AP319">
            <v>9534.5185316862589</v>
          </cell>
          <cell r="AQ319">
            <v>0.83014125000000005</v>
          </cell>
          <cell r="AR319">
            <v>5.0285428210060015E-3</v>
          </cell>
          <cell r="AS319">
            <v>9414.5882650645344</v>
          </cell>
          <cell r="AT319">
            <v>0.6449871966911761</v>
          </cell>
          <cell r="AU319">
            <v>3.9069805741639742E-3</v>
          </cell>
          <cell r="AV319">
            <v>9548.2608083291161</v>
          </cell>
        </row>
        <row r="320">
          <cell r="B320">
            <v>56</v>
          </cell>
          <cell r="C320">
            <v>6.7041675655906746E-3</v>
          </cell>
          <cell r="D320">
            <v>0.78039215686274466</v>
          </cell>
          <cell r="E320">
            <v>5.231879786480563E-3</v>
          </cell>
          <cell r="F320">
            <v>9421.491159104653</v>
          </cell>
          <cell r="G320">
            <v>0.96499999999999997</v>
          </cell>
          <cell r="H320">
            <v>6.4695217007950008E-3</v>
          </cell>
          <cell r="I320">
            <v>9271.451363708944</v>
          </cell>
          <cell r="J320">
            <v>0.93</v>
          </cell>
          <cell r="K320">
            <v>6.2348758359993279E-3</v>
          </cell>
          <cell r="L320">
            <v>9301.1145569185956</v>
          </cell>
          <cell r="M320">
            <v>0.92500000000000004</v>
          </cell>
          <cell r="N320">
            <v>6.2013549981713746E-3</v>
          </cell>
          <cell r="O320">
            <v>9298.0806358489808</v>
          </cell>
          <cell r="P320">
            <v>0.7530784313725486</v>
          </cell>
          <cell r="Q320">
            <v>5.0487639939537426E-3</v>
          </cell>
          <cell r="R320">
            <v>9439.0175270242398</v>
          </cell>
          <cell r="S320">
            <v>0.72576470588235253</v>
          </cell>
          <cell r="T320">
            <v>4.8656482014269231E-3</v>
          </cell>
          <cell r="U320">
            <v>9461.1624500122853</v>
          </cell>
          <cell r="V320">
            <v>0.72186274509803883</v>
          </cell>
          <cell r="W320">
            <v>4.8394888024945208E-3</v>
          </cell>
          <cell r="X320">
            <v>9459.0857619042072</v>
          </cell>
          <cell r="Y320">
            <v>0.89744999999999997</v>
          </cell>
          <cell r="Z320">
            <v>6.0166551817393511E-3</v>
          </cell>
          <cell r="AA320">
            <v>9322.6218026873848</v>
          </cell>
          <cell r="AB320">
            <v>0.892625</v>
          </cell>
          <cell r="AC320">
            <v>5.9843075732353762E-3</v>
          </cell>
          <cell r="AD320">
            <v>9319.6872492297807</v>
          </cell>
          <cell r="AE320">
            <v>0.86025000000000007</v>
          </cell>
          <cell r="AF320">
            <v>5.7672601482993786E-3</v>
          </cell>
          <cell r="AG320">
            <v>9347.2597235842441</v>
          </cell>
          <cell r="AH320">
            <v>0.70036294117647024</v>
          </cell>
          <cell r="AI320">
            <v>4.6953505143769812E-3</v>
          </cell>
          <cell r="AJ320">
            <v>9477.3657757452038</v>
          </cell>
          <cell r="AK320">
            <v>0.69659754901960746</v>
          </cell>
          <cell r="AL320">
            <v>4.6701066944072125E-3</v>
          </cell>
          <cell r="AM320">
            <v>9475.3582989998904</v>
          </cell>
          <cell r="AN320">
            <v>0.6713323529411761</v>
          </cell>
          <cell r="AO320">
            <v>4.5007245863199043E-3</v>
          </cell>
          <cell r="AP320">
            <v>9495.9162739792082</v>
          </cell>
          <cell r="AQ320">
            <v>0.83014125000000005</v>
          </cell>
          <cell r="AR320">
            <v>5.5654060431089003E-3</v>
          </cell>
          <cell r="AS320">
            <v>9367.2466048315164</v>
          </cell>
          <cell r="AT320">
            <v>0.64783572058823502</v>
          </cell>
          <cell r="AU320">
            <v>4.3431992257987077E-3</v>
          </cell>
          <cell r="AV320">
            <v>9510.9559388339239</v>
          </cell>
        </row>
        <row r="321">
          <cell r="B321">
            <v>57</v>
          </cell>
          <cell r="C321">
            <v>7.3796062084291502E-3</v>
          </cell>
          <cell r="D321">
            <v>0.78382352941176425</v>
          </cell>
          <cell r="E321">
            <v>5.7843089839599042E-3</v>
          </cell>
          <cell r="F321">
            <v>9372.1990499508283</v>
          </cell>
          <cell r="G321">
            <v>0.96499999999999997</v>
          </cell>
          <cell r="H321">
            <v>7.1213199911341297E-3</v>
          </cell>
          <cell r="I321">
            <v>9211.4695079135636</v>
          </cell>
          <cell r="J321">
            <v>0.93</v>
          </cell>
          <cell r="K321">
            <v>6.8630337738391101E-3</v>
          </cell>
          <cell r="L321">
            <v>9243.1232625198027</v>
          </cell>
          <cell r="M321">
            <v>0.92500000000000004</v>
          </cell>
          <cell r="N321">
            <v>6.8261357427969642E-3</v>
          </cell>
          <cell r="O321">
            <v>9240.4199370244569</v>
          </cell>
          <cell r="P321">
            <v>0.75638970588235244</v>
          </cell>
          <cell r="Q321">
            <v>5.581858169521307E-3</v>
          </cell>
          <cell r="R321">
            <v>9391.3621551955021</v>
          </cell>
          <cell r="S321">
            <v>0.72895588235294084</v>
          </cell>
          <cell r="T321">
            <v>5.3794073550827116E-3</v>
          </cell>
          <cell r="U321">
            <v>9415.127761953976</v>
          </cell>
          <cell r="V321">
            <v>0.72503676470588196</v>
          </cell>
          <cell r="W321">
            <v>5.3504858101629119E-3</v>
          </cell>
          <cell r="X321">
            <v>9413.3086222776365</v>
          </cell>
          <cell r="Y321">
            <v>0.89744999999999997</v>
          </cell>
          <cell r="Z321">
            <v>6.6228275917547402E-3</v>
          </cell>
          <cell r="AA321">
            <v>9266.5308019108506</v>
          </cell>
          <cell r="AB321">
            <v>0.892625</v>
          </cell>
          <cell r="AC321">
            <v>6.5872209917990704E-3</v>
          </cell>
          <cell r="AD321">
            <v>9263.9153742440285</v>
          </cell>
          <cell r="AE321">
            <v>0.86025000000000007</v>
          </cell>
          <cell r="AF321">
            <v>6.3483062408011773E-3</v>
          </cell>
          <cell r="AG321">
            <v>9293.3516450846128</v>
          </cell>
          <cell r="AH321">
            <v>0.70344242647058786</v>
          </cell>
          <cell r="AI321">
            <v>5.1911280976548162E-3</v>
          </cell>
          <cell r="AJ321">
            <v>9432.8662214751203</v>
          </cell>
          <cell r="AK321">
            <v>0.69966047794117603</v>
          </cell>
          <cell r="AL321">
            <v>5.1632188068072094E-3</v>
          </cell>
          <cell r="AM321">
            <v>9431.107364775824</v>
          </cell>
          <cell r="AN321">
            <v>0.67428419117647032</v>
          </cell>
          <cell r="AO321">
            <v>4.9759518034515086E-3</v>
          </cell>
          <cell r="AP321">
            <v>9453.1777701352748</v>
          </cell>
          <cell r="AQ321">
            <v>0.83014125000000005</v>
          </cell>
          <cell r="AR321">
            <v>6.1261155223731358E-3</v>
          </cell>
          <cell r="AS321">
            <v>9315.1140739696948</v>
          </cell>
          <cell r="AT321">
            <v>0.65068424448529383</v>
          </cell>
          <cell r="AU321">
            <v>4.8017934903307052E-3</v>
          </cell>
          <cell r="AV321">
            <v>9469.6479623637752</v>
          </cell>
        </row>
        <row r="322">
          <cell r="B322">
            <v>58</v>
          </cell>
          <cell r="C322">
            <v>8.1022067655385777E-3</v>
          </cell>
          <cell r="D322">
            <v>0.78725490196078385</v>
          </cell>
          <cell r="E322">
            <v>6.3785019928700726E-3</v>
          </cell>
          <cell r="F322">
            <v>9317.9873547867373</v>
          </cell>
          <cell r="G322">
            <v>0.96499999999999997</v>
          </cell>
          <cell r="H322">
            <v>7.8186295287447274E-3</v>
          </cell>
          <cell r="I322">
            <v>9145.8716859591368</v>
          </cell>
          <cell r="J322">
            <v>0.93</v>
          </cell>
          <cell r="K322">
            <v>7.535052291950878E-3</v>
          </cell>
          <cell r="L322">
            <v>9179.6873953933718</v>
          </cell>
          <cell r="M322">
            <v>0.92500000000000004</v>
          </cell>
          <cell r="N322">
            <v>7.4945412581231847E-3</v>
          </cell>
          <cell r="O322">
            <v>9177.3435762138797</v>
          </cell>
          <cell r="P322">
            <v>0.75970098039215639</v>
          </cell>
          <cell r="Q322">
            <v>6.1552544231196198E-3</v>
          </cell>
          <cell r="R322">
            <v>9338.9409036265915</v>
          </cell>
          <cell r="S322">
            <v>0.73214705882352904</v>
          </cell>
          <cell r="T322">
            <v>5.9320068533691679E-3</v>
          </cell>
          <cell r="U322">
            <v>9364.4799544222769</v>
          </cell>
          <cell r="V322">
            <v>0.7282107843137251</v>
          </cell>
          <cell r="W322">
            <v>5.9001143434048173E-3</v>
          </cell>
          <cell r="X322">
            <v>9362.942848067456</v>
          </cell>
          <cell r="Y322">
            <v>0.89744999999999997</v>
          </cell>
          <cell r="Z322">
            <v>7.2713254617325961E-3</v>
          </cell>
          <cell r="AA322">
            <v>9205.1601660361102</v>
          </cell>
          <cell r="AB322">
            <v>0.892625</v>
          </cell>
          <cell r="AC322">
            <v>7.2322323140888729E-3</v>
          </cell>
          <cell r="AD322">
            <v>9202.8919164245581</v>
          </cell>
          <cell r="AE322">
            <v>0.86025000000000007</v>
          </cell>
          <cell r="AF322">
            <v>6.9699233700545619E-3</v>
          </cell>
          <cell r="AG322">
            <v>9234.3546028381625</v>
          </cell>
          <cell r="AH322">
            <v>0.70652191176470547</v>
          </cell>
          <cell r="AI322">
            <v>5.7243866135012469E-3</v>
          </cell>
          <cell r="AJ322">
            <v>9383.8990045914015</v>
          </cell>
          <cell r="AK322">
            <v>0.7027234068627447</v>
          </cell>
          <cell r="AL322">
            <v>5.6936103413856489E-3</v>
          </cell>
          <cell r="AM322">
            <v>9382.4124938609948</v>
          </cell>
          <cell r="AN322">
            <v>0.67723602941176442</v>
          </cell>
          <cell r="AO322">
            <v>5.4871063393664805E-3</v>
          </cell>
          <cell r="AP322">
            <v>9406.1392131616212</v>
          </cell>
          <cell r="AQ322">
            <v>0.83014125000000005</v>
          </cell>
          <cell r="AR322">
            <v>6.7259760521026519E-3</v>
          </cell>
          <cell r="AS322">
            <v>9258.0486090484719</v>
          </cell>
          <cell r="AT322">
            <v>0.65353276838235264</v>
          </cell>
          <cell r="AU322">
            <v>5.2950576174886537E-3</v>
          </cell>
          <cell r="AV322">
            <v>9424.176668422373</v>
          </cell>
        </row>
        <row r="323">
          <cell r="B323">
            <v>59</v>
          </cell>
          <cell r="C323">
            <v>8.8972008765474987E-3</v>
          </cell>
          <cell r="D323">
            <v>0.79068627450980344</v>
          </cell>
          <cell r="E323">
            <v>7.0348946146426995E-3</v>
          </cell>
          <cell r="F323">
            <v>9258.5525538746915</v>
          </cell>
          <cell r="G323">
            <v>0.96499999999999997</v>
          </cell>
          <cell r="H323">
            <v>8.5857988458683358E-3</v>
          </cell>
          <cell r="I323">
            <v>9074.3635035291863</v>
          </cell>
          <cell r="J323">
            <v>0.93</v>
          </cell>
          <cell r="K323">
            <v>8.2743968151891747E-3</v>
          </cell>
          <cell r="L323">
            <v>9110.5179708453215</v>
          </cell>
          <cell r="M323">
            <v>0.92500000000000004</v>
          </cell>
          <cell r="N323">
            <v>8.2299108108064359E-3</v>
          </cell>
          <cell r="O323">
            <v>9108.5635961419721</v>
          </cell>
          <cell r="P323">
            <v>0.76301225490196034</v>
          </cell>
          <cell r="Q323">
            <v>6.7886733031302052E-3</v>
          </cell>
          <cell r="R323">
            <v>9281.4573463222914</v>
          </cell>
          <cell r="S323">
            <v>0.73533823529411724</v>
          </cell>
          <cell r="T323">
            <v>6.542451991617711E-3</v>
          </cell>
          <cell r="U323">
            <v>9308.9297951544067</v>
          </cell>
          <cell r="V323">
            <v>0.73138480392156824</v>
          </cell>
          <cell r="W323">
            <v>6.5072775185444978E-3</v>
          </cell>
          <cell r="X323">
            <v>9307.7004146730924</v>
          </cell>
          <cell r="Y323">
            <v>0.89744999999999997</v>
          </cell>
          <cell r="Z323">
            <v>7.984792926657552E-3</v>
          </cell>
          <cell r="AA323">
            <v>9138.226450541486</v>
          </cell>
          <cell r="AB323">
            <v>0.892625</v>
          </cell>
          <cell r="AC323">
            <v>7.9418639324282114E-3</v>
          </cell>
          <cell r="AD323">
            <v>9136.3344641235253</v>
          </cell>
          <cell r="AE323">
            <v>0.86025000000000007</v>
          </cell>
          <cell r="AF323">
            <v>7.6538170540499861E-3</v>
          </cell>
          <cell r="AG323">
            <v>9169.9918588844703</v>
          </cell>
          <cell r="AH323">
            <v>0.70960139705882319</v>
          </cell>
          <cell r="AI323">
            <v>6.3134661719110915E-3</v>
          </cell>
          <cell r="AJ323">
            <v>9330.1819387470714</v>
          </cell>
          <cell r="AK323">
            <v>0.70578633578431338</v>
          </cell>
          <cell r="AL323">
            <v>6.2795228053954405E-3</v>
          </cell>
          <cell r="AM323">
            <v>9328.9926930588026</v>
          </cell>
          <cell r="AN323">
            <v>0.68018786764705852</v>
          </cell>
          <cell r="AO323">
            <v>6.0517680922463832E-3</v>
          </cell>
          <cell r="AP323">
            <v>9354.526727056118</v>
          </cell>
          <cell r="AQ323">
            <v>0.83014125000000005</v>
          </cell>
          <cell r="AR323">
            <v>7.3859334571582365E-3</v>
          </cell>
          <cell r="AS323">
            <v>9195.77919581481</v>
          </cell>
          <cell r="AT323">
            <v>0.65638129227941144</v>
          </cell>
          <cell r="AU323">
            <v>5.8399562090177591E-3</v>
          </cell>
          <cell r="AV323">
            <v>9374.2751099656853</v>
          </cell>
        </row>
        <row r="324">
          <cell r="B324">
            <v>60</v>
          </cell>
          <cell r="C324">
            <v>9.8495669658865328E-3</v>
          </cell>
          <cell r="D324">
            <v>0.79411764705882304</v>
          </cell>
          <cell r="E324">
            <v>7.8217149434981238E-3</v>
          </cell>
          <cell r="F324">
            <v>9193.419612374053</v>
          </cell>
          <cell r="G324">
            <v>0.96499999999999997</v>
          </cell>
          <cell r="H324">
            <v>9.5048321220805032E-3</v>
          </cell>
          <cell r="I324">
            <v>8996.4528438335965</v>
          </cell>
          <cell r="J324">
            <v>0.94</v>
          </cell>
          <cell r="K324">
            <v>9.2585929479333407E-3</v>
          </cell>
          <cell r="L324">
            <v>9035.1339299626361</v>
          </cell>
          <cell r="M324">
            <v>0.92500000000000004</v>
          </cell>
          <cell r="N324">
            <v>9.1108494434450436E-3</v>
          </cell>
          <cell r="O324">
            <v>9033.6009301311642</v>
          </cell>
          <cell r="P324">
            <v>0.76632352941176418</v>
          </cell>
          <cell r="Q324">
            <v>7.5479549204756895E-3</v>
          </cell>
          <cell r="R324">
            <v>9218.4485646211724</v>
          </cell>
          <cell r="S324">
            <v>0.74647058823529366</v>
          </cell>
          <cell r="T324">
            <v>7.3524120468882364E-3</v>
          </cell>
          <cell r="U324">
            <v>9248.0265688762684</v>
          </cell>
          <cell r="V324">
            <v>0.73455882352941138</v>
          </cell>
          <cell r="W324">
            <v>7.2350863227357651E-3</v>
          </cell>
          <cell r="X324">
            <v>9247.1326250153434</v>
          </cell>
          <cell r="Y324">
            <v>0.90709999999999991</v>
          </cell>
          <cell r="Z324">
            <v>8.9345421947556736E-3</v>
          </cell>
          <cell r="AA324">
            <v>9065.2596046170074</v>
          </cell>
          <cell r="AB324">
            <v>0.892625</v>
          </cell>
          <cell r="AC324">
            <v>8.7919697129244662E-3</v>
          </cell>
          <cell r="AD324">
            <v>9063.7749389683013</v>
          </cell>
          <cell r="AE324">
            <v>0.86949999999999994</v>
          </cell>
          <cell r="AF324">
            <v>8.5641984768383399E-3</v>
          </cell>
          <cell r="AG324">
            <v>9099.8064188094413</v>
          </cell>
          <cell r="AH324">
            <v>0.7203441176470583</v>
          </cell>
          <cell r="AI324">
            <v>7.0950776252471474E-3</v>
          </cell>
          <cell r="AJ324">
            <v>9271.2761506990155</v>
          </cell>
          <cell r="AK324">
            <v>0.70884926470588194</v>
          </cell>
          <cell r="AL324">
            <v>6.9818583014400132E-3</v>
          </cell>
          <cell r="AM324">
            <v>9270.4110706913725</v>
          </cell>
          <cell r="AN324">
            <v>0.6904852941176467</v>
          </cell>
          <cell r="AO324">
            <v>6.8009811433716195E-3</v>
          </cell>
          <cell r="AP324">
            <v>9297.9153006912529</v>
          </cell>
          <cell r="AQ324">
            <v>0.83906749999999997</v>
          </cell>
          <cell r="AR324">
            <v>8.2644515301489984E-3</v>
          </cell>
          <cell r="AS324">
            <v>9127.8597825878023</v>
          </cell>
          <cell r="AT324">
            <v>0.66631830882352894</v>
          </cell>
          <cell r="AU324">
            <v>6.562946803353612E-3</v>
          </cell>
          <cell r="AV324">
            <v>9319.5297538322011</v>
          </cell>
        </row>
        <row r="325">
          <cell r="B325">
            <v>61</v>
          </cell>
          <cell r="C325">
            <v>1.0864937602752428E-2</v>
          </cell>
          <cell r="D325">
            <v>0.79754901960784264</v>
          </cell>
          <cell r="E325">
            <v>8.6653203331755833E-3</v>
          </cell>
          <cell r="F325">
            <v>9121.5113048100975</v>
          </cell>
          <cell r="G325">
            <v>0.96499999999999997</v>
          </cell>
          <cell r="H325">
            <v>1.0484664786656092E-2</v>
          </cell>
          <cell r="I325">
            <v>8910.9430698587439</v>
          </cell>
          <cell r="J325">
            <v>0.94</v>
          </cell>
          <cell r="K325">
            <v>1.0213041346587282E-2</v>
          </cell>
          <cell r="L325">
            <v>8951.4813026750508</v>
          </cell>
          <cell r="M325">
            <v>0.92500000000000004</v>
          </cell>
          <cell r="N325">
            <v>1.0050067282545996E-2</v>
          </cell>
          <cell r="O325">
            <v>8951.2971521245745</v>
          </cell>
          <cell r="P325">
            <v>0.76963480392156813</v>
          </cell>
          <cell r="Q325">
            <v>8.3620341215144365E-3</v>
          </cell>
          <cell r="R325">
            <v>9148.8681304186885</v>
          </cell>
          <cell r="S325">
            <v>0.74969607843137198</v>
          </cell>
          <cell r="T325">
            <v>8.1454011131850464E-3</v>
          </cell>
          <cell r="U325">
            <v>9180.0312669213199</v>
          </cell>
          <cell r="V325">
            <v>0.73773284313725451</v>
          </cell>
          <cell r="W325">
            <v>8.0154213081874148E-3</v>
          </cell>
          <cell r="X325">
            <v>9180.228822235571</v>
          </cell>
          <cell r="Y325">
            <v>0.90709999999999991</v>
          </cell>
          <cell r="Z325">
            <v>9.8555848994567267E-3</v>
          </cell>
          <cell r="AA325">
            <v>8984.2656601731433</v>
          </cell>
          <cell r="AB325">
            <v>0.892625</v>
          </cell>
          <cell r="AC325">
            <v>9.6983149276568866E-3</v>
          </cell>
          <cell r="AD325">
            <v>8984.0865042201276</v>
          </cell>
          <cell r="AE325">
            <v>0.86949999999999994</v>
          </cell>
          <cell r="AF325">
            <v>9.4470632455932353E-3</v>
          </cell>
          <cell r="AG325">
            <v>9021.8738705379492</v>
          </cell>
          <cell r="AH325">
            <v>0.72345671568627401</v>
          </cell>
          <cell r="AI325">
            <v>7.8603120742235712E-3</v>
          </cell>
          <cell r="AJ325">
            <v>9205.4957267247028</v>
          </cell>
          <cell r="AK325">
            <v>0.71191219362745051</v>
          </cell>
          <cell r="AL325">
            <v>7.7348815624008541E-3</v>
          </cell>
          <cell r="AM325">
            <v>9205.686374199704</v>
          </cell>
          <cell r="AN325">
            <v>0.69346887254901912</v>
          </cell>
          <cell r="AO325">
            <v>7.534496029696169E-3</v>
          </cell>
          <cell r="AP325">
            <v>9234.6803540585861</v>
          </cell>
          <cell r="AQ325">
            <v>0.83906749999999997</v>
          </cell>
          <cell r="AR325">
            <v>9.1164160319974728E-3</v>
          </cell>
          <cell r="AS325">
            <v>9052.4230278406085</v>
          </cell>
          <cell r="AT325">
            <v>0.66919746200980346</v>
          </cell>
          <cell r="AU325">
            <v>7.2707886686568029E-3</v>
          </cell>
          <cell r="AV325">
            <v>9258.3661758255294</v>
          </cell>
        </row>
        <row r="326">
          <cell r="B326">
            <v>62</v>
          </cell>
          <cell r="C326">
            <v>1.1875039571861019E-2</v>
          </cell>
          <cell r="D326">
            <v>0.80098039215686223</v>
          </cell>
          <cell r="E326">
            <v>9.5116738531474971E-3</v>
          </cell>
          <cell r="F326">
            <v>9042.4704874312356</v>
          </cell>
          <cell r="G326">
            <v>0.96499999999999997</v>
          </cell>
          <cell r="H326">
            <v>1.1459413186845882E-2</v>
          </cell>
          <cell r="I326">
            <v>8817.5148188382991</v>
          </cell>
          <cell r="J326">
            <v>0.94</v>
          </cell>
          <cell r="K326">
            <v>1.1162537197549357E-2</v>
          </cell>
          <cell r="L326">
            <v>8860.059454017628</v>
          </cell>
          <cell r="M326">
            <v>0.92500000000000004</v>
          </cell>
          <cell r="N326">
            <v>1.0984411603971444E-2</v>
          </cell>
          <cell r="O326">
            <v>8861.3360134796603</v>
          </cell>
          <cell r="P326">
            <v>0.77294607843137197</v>
          </cell>
          <cell r="Q326">
            <v>9.1787652682873335E-3</v>
          </cell>
          <cell r="R326">
            <v>9072.3649829388905</v>
          </cell>
          <cell r="S326">
            <v>0.75292156862745041</v>
          </cell>
          <cell r="T326">
            <v>8.9409734219586447E-3</v>
          </cell>
          <cell r="U326">
            <v>9105.2562300206646</v>
          </cell>
          <cell r="V326">
            <v>0.74090686274509765</v>
          </cell>
          <cell r="W326">
            <v>8.798298314161436E-3</v>
          </cell>
          <cell r="X326">
            <v>9106.6454205197879</v>
          </cell>
          <cell r="Y326">
            <v>0.90709999999999991</v>
          </cell>
          <cell r="Z326">
            <v>1.0771848395635129E-2</v>
          </cell>
          <cell r="AA326">
            <v>8895.7204672000335</v>
          </cell>
          <cell r="AB326">
            <v>0.892625</v>
          </cell>
          <cell r="AC326">
            <v>1.0599957197832442E-2</v>
          </cell>
          <cell r="AD326">
            <v>8896.9560039648877</v>
          </cell>
          <cell r="AE326">
            <v>0.86949999999999994</v>
          </cell>
          <cell r="AF326">
            <v>1.0325346907733155E-2</v>
          </cell>
          <cell r="AG326">
            <v>8936.6436574892123</v>
          </cell>
          <cell r="AH326">
            <v>0.72656931372548961</v>
          </cell>
          <cell r="AI326">
            <v>8.6280393521900919E-3</v>
          </cell>
          <cell r="AJ326">
            <v>9133.1376575147151</v>
          </cell>
          <cell r="AK326">
            <v>0.71497512254901907</v>
          </cell>
          <cell r="AL326">
            <v>8.4903578731657832E-3</v>
          </cell>
          <cell r="AM326">
            <v>9134.481480394661</v>
          </cell>
          <cell r="AN326">
            <v>0.69645245098039166</v>
          </cell>
          <cell r="AO326">
            <v>8.2704004153117475E-3</v>
          </cell>
          <cell r="AP326">
            <v>9165.1016915954187</v>
          </cell>
          <cell r="AQ326">
            <v>0.83906749999999997</v>
          </cell>
          <cell r="AR326">
            <v>9.9639597659624945E-3</v>
          </cell>
          <cell r="AS326">
            <v>8969.8973734211795</v>
          </cell>
          <cell r="AT326">
            <v>0.67207661519607786</v>
          </cell>
          <cell r="AU326">
            <v>7.9809364007758354E-3</v>
          </cell>
          <cell r="AV326">
            <v>9191.0505519440612</v>
          </cell>
        </row>
        <row r="327">
          <cell r="B327">
            <v>63</v>
          </cell>
          <cell r="C327">
            <v>1.2987332924455123E-2</v>
          </cell>
          <cell r="D327">
            <v>0.80441176470588183</v>
          </cell>
          <cell r="E327">
            <v>1.0447163396583746E-2</v>
          </cell>
          <cell r="F327">
            <v>8956.4614573280778</v>
          </cell>
          <cell r="G327">
            <v>0.96499999999999997</v>
          </cell>
          <cell r="H327">
            <v>1.2532776272099193E-2</v>
          </cell>
          <cell r="I327">
            <v>8716.4712732480948</v>
          </cell>
          <cell r="J327">
            <v>0.94</v>
          </cell>
          <cell r="K327">
            <v>1.2208092948987814E-2</v>
          </cell>
          <cell r="L327">
            <v>8761.1587107896576</v>
          </cell>
          <cell r="M327">
            <v>0.92500000000000004</v>
          </cell>
          <cell r="N327">
            <v>1.2013282955120989E-2</v>
          </cell>
          <cell r="O327">
            <v>8763.9994513465044</v>
          </cell>
          <cell r="P327">
            <v>0.77625735294117593</v>
          </cell>
          <cell r="Q327">
            <v>1.0081512677703314E-2</v>
          </cell>
          <cell r="R327">
            <v>8989.0918743322654</v>
          </cell>
          <cell r="S327">
            <v>0.75614705882352884</v>
          </cell>
          <cell r="T327">
            <v>9.8203335927887197E-3</v>
          </cell>
          <cell r="U327">
            <v>9023.846376067926</v>
          </cell>
          <cell r="V327">
            <v>0.74408088235294068</v>
          </cell>
          <cell r="W327">
            <v>9.6636261418399649E-3</v>
          </cell>
          <cell r="X327">
            <v>9026.5224374687623</v>
          </cell>
          <cell r="Y327">
            <v>0.90709999999999991</v>
          </cell>
          <cell r="Z327">
            <v>1.1780809695773241E-2</v>
          </cell>
          <cell r="AA327">
            <v>8799.8971149574063</v>
          </cell>
          <cell r="AB327">
            <v>0.892625</v>
          </cell>
          <cell r="AC327">
            <v>1.1592818051691755E-2</v>
          </cell>
          <cell r="AD327">
            <v>8802.6486511318617</v>
          </cell>
          <cell r="AE327">
            <v>0.86949999999999994</v>
          </cell>
          <cell r="AF327">
            <v>1.1292485977813729E-2</v>
          </cell>
          <cell r="AG327">
            <v>8844.3697115348441</v>
          </cell>
          <cell r="AH327">
            <v>0.72968191176470532</v>
          </cell>
          <cell r="AI327">
            <v>9.4766219170411142E-3</v>
          </cell>
          <cell r="AJ327">
            <v>9054.3365863967083</v>
          </cell>
          <cell r="AK327">
            <v>0.71803805147058775</v>
          </cell>
          <cell r="AL327">
            <v>9.3253992268755668E-3</v>
          </cell>
          <cell r="AM327">
            <v>9056.9264636403059</v>
          </cell>
          <cell r="AN327">
            <v>0.69943602941176419</v>
          </cell>
          <cell r="AO327">
            <v>9.0838085733295666E-3</v>
          </cell>
          <cell r="AP327">
            <v>9089.3026307588734</v>
          </cell>
          <cell r="AQ327">
            <v>0.83906749999999997</v>
          </cell>
          <cell r="AR327">
            <v>1.0897248968590248E-2</v>
          </cell>
          <cell r="AS327">
            <v>8880.521676887598</v>
          </cell>
          <cell r="AT327">
            <v>0.67495576838235249</v>
          </cell>
          <cell r="AU327">
            <v>8.7658752732630331E-3</v>
          </cell>
          <cell r="AV327">
            <v>9117.6973620326808</v>
          </cell>
        </row>
        <row r="328">
          <cell r="B328">
            <v>64</v>
          </cell>
          <cell r="C328">
            <v>1.4170726611983483E-2</v>
          </cell>
          <cell r="D328">
            <v>0.80784313725490142</v>
          </cell>
          <cell r="E328">
            <v>1.1447724243406256E-2</v>
          </cell>
          <cell r="F328">
            <v>8862.8918410281676</v>
          </cell>
          <cell r="G328">
            <v>0.96499999999999997</v>
          </cell>
          <cell r="H328">
            <v>1.3674751180564061E-2</v>
          </cell>
          <cell r="I328">
            <v>8607.2296888982964</v>
          </cell>
          <cell r="J328">
            <v>0.94</v>
          </cell>
          <cell r="K328">
            <v>1.3320483015264473E-2</v>
          </cell>
          <cell r="L328">
            <v>8654.2016709075033</v>
          </cell>
          <cell r="M328">
            <v>0.92500000000000004</v>
          </cell>
          <cell r="N328">
            <v>1.3107922116084723E-2</v>
          </cell>
          <cell r="O328">
            <v>8658.715046118954</v>
          </cell>
          <cell r="P328">
            <v>0.77956862745097988</v>
          </cell>
          <cell r="Q328">
            <v>1.1047053894887039E-2</v>
          </cell>
          <cell r="R328">
            <v>8898.4682306401446</v>
          </cell>
          <cell r="S328">
            <v>0.75937254901960727</v>
          </cell>
          <cell r="T328">
            <v>1.076086078880188E-2</v>
          </cell>
          <cell r="U328">
            <v>8935.2291943648615</v>
          </cell>
          <cell r="V328">
            <v>0.74725490196078381</v>
          </cell>
          <cell r="W328">
            <v>1.0589144925150788E-2</v>
          </cell>
          <cell r="X328">
            <v>8939.2934992721348</v>
          </cell>
          <cell r="Y328">
            <v>0.90709999999999991</v>
          </cell>
          <cell r="Z328">
            <v>1.2854266109730216E-2</v>
          </cell>
          <cell r="AA328">
            <v>8696.2272017037085</v>
          </cell>
          <cell r="AB328">
            <v>0.892625</v>
          </cell>
          <cell r="AC328">
            <v>1.2649144842021757E-2</v>
          </cell>
          <cell r="AD328">
            <v>8700.6011469463192</v>
          </cell>
          <cell r="AE328">
            <v>0.86949999999999994</v>
          </cell>
          <cell r="AF328">
            <v>1.2321446789119637E-2</v>
          </cell>
          <cell r="AG328">
            <v>8744.4947905847366</v>
          </cell>
          <cell r="AH328">
            <v>0.73279450980392102</v>
          </cell>
          <cell r="AI328">
            <v>1.0384230661193814E-2</v>
          </cell>
          <cell r="AJ328">
            <v>8968.5320618577935</v>
          </cell>
          <cell r="AK328">
            <v>0.72110098039215642</v>
          </cell>
          <cell r="AL328">
            <v>1.021852485277051E-2</v>
          </cell>
          <cell r="AM328">
            <v>8972.4670085984053</v>
          </cell>
          <cell r="AN328">
            <v>0.70241960784313673</v>
          </cell>
          <cell r="AO328">
            <v>9.9537962296417388E-3</v>
          </cell>
          <cell r="AP328">
            <v>9006.7371455959983</v>
          </cell>
          <cell r="AQ328">
            <v>0.83906749999999997</v>
          </cell>
          <cell r="AR328">
            <v>1.189019615150045E-2</v>
          </cell>
          <cell r="AS328">
            <v>8783.7484212035906</v>
          </cell>
          <cell r="AT328">
            <v>0.67783492156862701</v>
          </cell>
          <cell r="AU328">
            <v>9.6054133616042797E-3</v>
          </cell>
          <cell r="AV328">
            <v>9037.7727641777437</v>
          </cell>
        </row>
        <row r="329">
          <cell r="B329">
            <v>65</v>
          </cell>
          <cell r="C329">
            <v>1.5487762283022238E-2</v>
          </cell>
          <cell r="D329">
            <v>0.81127450980392102</v>
          </cell>
          <cell r="E329">
            <v>1.2564826754118522E-2</v>
          </cell>
          <cell r="F329">
            <v>8761.4318992329427</v>
          </cell>
          <cell r="G329">
            <v>0.96499999999999997</v>
          </cell>
          <cell r="H329">
            <v>1.4945690603116459E-2</v>
          </cell>
          <cell r="I329">
            <v>8489.527964548648</v>
          </cell>
          <cell r="J329">
            <v>0.94</v>
          </cell>
          <cell r="K329">
            <v>1.4558496546040902E-2</v>
          </cell>
          <cell r="L329">
            <v>8538.9235245395066</v>
          </cell>
          <cell r="M329">
            <v>0.92500000000000004</v>
          </cell>
          <cell r="N329">
            <v>1.432618011179557E-2</v>
          </cell>
          <cell r="O329">
            <v>8545.2172836690552</v>
          </cell>
          <cell r="P329">
            <v>0.78287990196078372</v>
          </cell>
          <cell r="Q329">
            <v>1.2125057817724374E-2</v>
          </cell>
          <cell r="R329">
            <v>8800.1663725143226</v>
          </cell>
          <cell r="S329">
            <v>0.7625980392156857</v>
          </cell>
          <cell r="T329">
            <v>1.1810937148871411E-2</v>
          </cell>
          <cell r="U329">
            <v>8839.0784368882632</v>
          </cell>
          <cell r="V329">
            <v>0.75042892156862695</v>
          </cell>
          <cell r="W329">
            <v>1.1622464747559633E-2</v>
          </cell>
          <cell r="X329">
            <v>8844.6340248798842</v>
          </cell>
          <cell r="Y329">
            <v>0.90709999999999991</v>
          </cell>
          <cell r="Z329">
            <v>1.404894916692947E-2</v>
          </cell>
          <cell r="AA329">
            <v>8584.4435831023347</v>
          </cell>
          <cell r="AB329">
            <v>0.892625</v>
          </cell>
          <cell r="AC329">
            <v>1.3824763807882725E-2</v>
          </cell>
          <cell r="AD329">
            <v>8590.5459828259354</v>
          </cell>
          <cell r="AE329">
            <v>0.86949999999999994</v>
          </cell>
          <cell r="AF329">
            <v>1.3466609305087834E-2</v>
          </cell>
          <cell r="AG329">
            <v>8636.7499633248135</v>
          </cell>
          <cell r="AH329">
            <v>0.73590710784313662</v>
          </cell>
          <cell r="AI329">
            <v>1.139755434866091E-2</v>
          </cell>
          <cell r="AJ329">
            <v>8875.4007562351508</v>
          </cell>
          <cell r="AK329">
            <v>0.72416390931372498</v>
          </cell>
          <cell r="AL329">
            <v>1.1215678481395047E-2</v>
          </cell>
          <cell r="AM329">
            <v>8880.7816314803786</v>
          </cell>
          <cell r="AN329">
            <v>0.70540318627450926</v>
          </cell>
          <cell r="AO329">
            <v>1.0925116862706055E-2</v>
          </cell>
          <cell r="AP329">
            <v>8917.0859193547913</v>
          </cell>
          <cell r="AQ329">
            <v>0.83906749999999997</v>
          </cell>
          <cell r="AR329">
            <v>1.2995277979409761E-2</v>
          </cell>
          <cell r="AS329">
            <v>8679.3079295300467</v>
          </cell>
          <cell r="AT329">
            <v>0.68071407475490142</v>
          </cell>
          <cell r="AU329">
            <v>1.0542737772511343E-2</v>
          </cell>
          <cell r="AV329">
            <v>8950.9612209095685</v>
          </cell>
        </row>
        <row r="330">
          <cell r="B330">
            <v>66</v>
          </cell>
          <cell r="C330">
            <v>1.6934141586190034E-2</v>
          </cell>
          <cell r="D330">
            <v>0.81470588235294061</v>
          </cell>
          <cell r="E330">
            <v>1.3796344762866578E-2</v>
          </cell>
          <cell r="F330">
            <v>8651.3460253010726</v>
          </cell>
          <cell r="G330">
            <v>0.96499999999999997</v>
          </cell>
          <cell r="H330">
            <v>1.6341446630673381E-2</v>
          </cell>
          <cell r="I330">
            <v>8362.6461062239996</v>
          </cell>
          <cell r="J330">
            <v>0.94</v>
          </cell>
          <cell r="K330">
            <v>1.5918093091018631E-2</v>
          </cell>
          <cell r="L330">
            <v>8414.6096359005915</v>
          </cell>
          <cell r="M330">
            <v>0.92500000000000004</v>
          </cell>
          <cell r="N330">
            <v>1.5664080967225782E-2</v>
          </cell>
          <cell r="O330">
            <v>8422.796961768785</v>
          </cell>
          <cell r="P330">
            <v>0.78619117647058767</v>
          </cell>
          <cell r="Q330">
            <v>1.3313472696166246E-2</v>
          </cell>
          <cell r="R330">
            <v>8693.4638464419932</v>
          </cell>
          <cell r="S330">
            <v>0.76582352941176413</v>
          </cell>
          <cell r="T330">
            <v>1.2968564077094581E-2</v>
          </cell>
          <cell r="U330">
            <v>8734.6806370162321</v>
          </cell>
          <cell r="V330">
            <v>0.75360294117647009</v>
          </cell>
          <cell r="W330">
            <v>1.2761618905651584E-2</v>
          </cell>
          <cell r="X330">
            <v>8741.8375777206511</v>
          </cell>
          <cell r="Y330">
            <v>0.90709999999999991</v>
          </cell>
          <cell r="Z330">
            <v>1.5360959832832978E-2</v>
          </cell>
          <cell r="AA330">
            <v>8463.8411715769562</v>
          </cell>
          <cell r="AB330">
            <v>0.892625</v>
          </cell>
          <cell r="AC330">
            <v>1.5115838133372878E-2</v>
          </cell>
          <cell r="AD330">
            <v>8471.7837136326107</v>
          </cell>
          <cell r="AE330">
            <v>0.86949999999999994</v>
          </cell>
          <cell r="AF330">
            <v>1.4724236109192233E-2</v>
          </cell>
          <cell r="AG330">
            <v>8520.442225902987</v>
          </cell>
          <cell r="AH330">
            <v>0.73901970588235233</v>
          </cell>
          <cell r="AI330">
            <v>1.2514664334396269E-2</v>
          </cell>
          <cell r="AJ330">
            <v>8774.2428937498153</v>
          </cell>
          <cell r="AK330">
            <v>0.72722683823529366</v>
          </cell>
          <cell r="AL330">
            <v>1.231496224395378E-2</v>
          </cell>
          <cell r="AM330">
            <v>8781.177640038215</v>
          </cell>
          <cell r="AN330">
            <v>0.7083867647058818</v>
          </cell>
          <cell r="AO330">
            <v>1.1995921771312488E-2</v>
          </cell>
          <cell r="AP330">
            <v>8819.6657136110498</v>
          </cell>
          <cell r="AQ330">
            <v>0.83906749999999997</v>
          </cell>
          <cell r="AR330">
            <v>1.4208887845370506E-2</v>
          </cell>
          <cell r="AS330">
            <v>8566.5179103169085</v>
          </cell>
          <cell r="AT330">
            <v>0.68359322794117594</v>
          </cell>
          <cell r="AU330">
            <v>1.1576064509316551E-2</v>
          </cell>
          <cell r="AV330">
            <v>8856.5935839456015</v>
          </cell>
        </row>
        <row r="331">
          <cell r="B331">
            <v>67</v>
          </cell>
          <cell r="C331">
            <v>1.8469535971137811E-2</v>
          </cell>
          <cell r="D331">
            <v>0.81813725490196021</v>
          </cell>
          <cell r="E331">
            <v>1.5110615458739698E-2</v>
          </cell>
          <cell r="F331">
            <v>8531.9890728731625</v>
          </cell>
          <cell r="G331">
            <v>0.96499999999999997</v>
          </cell>
          <cell r="H331">
            <v>1.7823102212147987E-2</v>
          </cell>
          <cell r="I331">
            <v>8225.988371187932</v>
          </cell>
          <cell r="J331">
            <v>0.94</v>
          </cell>
          <cell r="K331">
            <v>1.736136381286954E-2</v>
          </cell>
          <cell r="L331">
            <v>8280.6650963917436</v>
          </cell>
          <cell r="M331">
            <v>0.92500000000000004</v>
          </cell>
          <cell r="N331">
            <v>1.7084320773302478E-2</v>
          </cell>
          <cell r="O331">
            <v>8290.8615881891346</v>
          </cell>
          <cell r="P331">
            <v>0.78950245098039162</v>
          </cell>
          <cell r="Q331">
            <v>1.458174391768381E-2</v>
          </cell>
          <cell r="R331">
            <v>8577.72365288728</v>
          </cell>
          <cell r="S331">
            <v>0.76904901960784255</v>
          </cell>
          <cell r="T331">
            <v>1.4203978531215316E-2</v>
          </cell>
          <cell r="U331">
            <v>8621.4043714821291</v>
          </cell>
          <cell r="V331">
            <v>0.75677696078431322</v>
          </cell>
          <cell r="W331">
            <v>1.3977319299334223E-2</v>
          </cell>
          <cell r="X331">
            <v>8630.2775780186748</v>
          </cell>
          <cell r="Y331">
            <v>0.90709999999999991</v>
          </cell>
          <cell r="Z331">
            <v>1.6753716079419109E-2</v>
          </cell>
          <cell r="AA331">
            <v>8333.8284473088843</v>
          </cell>
          <cell r="AB331">
            <v>0.892625</v>
          </cell>
          <cell r="AC331">
            <v>1.648636954623689E-2</v>
          </cell>
          <cell r="AD331">
            <v>8343.7256023163955</v>
          </cell>
          <cell r="AE331">
            <v>0.86949999999999994</v>
          </cell>
          <cell r="AF331">
            <v>1.6059261526904327E-2</v>
          </cell>
          <cell r="AG331">
            <v>8394.9852228140589</v>
          </cell>
          <cell r="AH331">
            <v>0.74213230392156804</v>
          </cell>
          <cell r="AI331">
            <v>1.370683928262278E-2</v>
          </cell>
          <cell r="AJ331">
            <v>8664.436189146074</v>
          </cell>
          <cell r="AK331">
            <v>0.73028976715686234</v>
          </cell>
          <cell r="AL331">
            <v>1.3488113123857526E-2</v>
          </cell>
          <cell r="AM331">
            <v>8673.0377689436937</v>
          </cell>
          <cell r="AN331">
            <v>0.71137034313725445</v>
          </cell>
          <cell r="AO331">
            <v>1.3138680141374169E-2</v>
          </cell>
          <cell r="AP331">
            <v>8713.8656936614443</v>
          </cell>
          <cell r="AQ331">
            <v>0.83906749999999997</v>
          </cell>
          <cell r="AR331">
            <v>1.5497187373462675E-2</v>
          </cell>
          <cell r="AS331">
            <v>8444.7972181038567</v>
          </cell>
          <cell r="AT331">
            <v>0.68647238112745046</v>
          </cell>
          <cell r="AU331">
            <v>1.2678826336426072E-2</v>
          </cell>
          <cell r="AV331">
            <v>8754.0690852850475</v>
          </cell>
        </row>
        <row r="332">
          <cell r="B332">
            <v>68</v>
          </cell>
          <cell r="C332">
            <v>2.0092869215388925E-2</v>
          </cell>
          <cell r="D332">
            <v>0.8215686274509798</v>
          </cell>
          <cell r="E332">
            <v>1.6507670982839125E-2</v>
          </cell>
          <cell r="F332">
            <v>8403.0654668948064</v>
          </cell>
          <cell r="G332">
            <v>0.96499999999999997</v>
          </cell>
          <cell r="H332">
            <v>1.9389618792850311E-2</v>
          </cell>
          <cell r="I332">
            <v>8079.3757396523088</v>
          </cell>
          <cell r="J332">
            <v>0.94</v>
          </cell>
          <cell r="K332">
            <v>1.8887297062465589E-2</v>
          </cell>
          <cell r="L332">
            <v>8136.9014570407562</v>
          </cell>
          <cell r="M332">
            <v>0.92500000000000004</v>
          </cell>
          <cell r="N332">
            <v>1.8585904024234757E-2</v>
          </cell>
          <cell r="O332">
            <v>8149.2178493294596</v>
          </cell>
          <cell r="P332">
            <v>0.79281372549019546</v>
          </cell>
          <cell r="Q332">
            <v>1.5929902498439754E-2</v>
          </cell>
          <cell r="R332">
            <v>8452.6454831842184</v>
          </cell>
          <cell r="S332">
            <v>0.77227450980392098</v>
          </cell>
          <cell r="T332">
            <v>1.5517210723868776E-2</v>
          </cell>
          <cell r="U332">
            <v>8498.9461288806706</v>
          </cell>
          <cell r="V332">
            <v>0.75995098039215636</v>
          </cell>
          <cell r="W332">
            <v>1.5269595659126192E-2</v>
          </cell>
          <cell r="X332">
            <v>8509.6494326688226</v>
          </cell>
          <cell r="Y332">
            <v>0.90709999999999991</v>
          </cell>
          <cell r="Z332">
            <v>1.8226241665279291E-2</v>
          </cell>
          <cell r="AA332">
            <v>8194.2058516480847</v>
          </cell>
          <cell r="AB332">
            <v>0.892625</v>
          </cell>
          <cell r="AC332">
            <v>1.793539738338654E-2</v>
          </cell>
          <cell r="AD332">
            <v>8206.1678586442085</v>
          </cell>
          <cell r="AE332">
            <v>0.86949999999999994</v>
          </cell>
          <cell r="AF332">
            <v>1.7470749782780667E-2</v>
          </cell>
          <cell r="AG332">
            <v>8260.1679596063914</v>
          </cell>
          <cell r="AH332">
            <v>0.74524490196078375</v>
          </cell>
          <cell r="AI332">
            <v>1.4974108348533369E-2</v>
          </cell>
          <cell r="AJ332">
            <v>8545.6741548269092</v>
          </cell>
          <cell r="AK332">
            <v>0.73335269607843079</v>
          </cell>
          <cell r="AL332">
            <v>1.4735159811056772E-2</v>
          </cell>
          <cell r="AM332">
            <v>8556.0548543886925</v>
          </cell>
          <cell r="AN332">
            <v>0.71435392156862698</v>
          </cell>
          <cell r="AO332">
            <v>1.4353419919578619E-2</v>
          </cell>
          <cell r="AP332">
            <v>8599.3769995175335</v>
          </cell>
          <cell r="AQ332">
            <v>0.83906749999999997</v>
          </cell>
          <cell r="AR332">
            <v>1.6859273540383347E-2</v>
          </cell>
          <cell r="AS332">
            <v>8313.9266132840039</v>
          </cell>
          <cell r="AT332">
            <v>0.68935153431372498</v>
          </cell>
          <cell r="AU332">
            <v>1.3851050222393366E-2</v>
          </cell>
          <cell r="AV332">
            <v>8643.0777636156417</v>
          </cell>
        </row>
        <row r="333">
          <cell r="B333">
            <v>69</v>
          </cell>
          <cell r="C333">
            <v>2.1914202939881576E-2</v>
          </cell>
          <cell r="D333">
            <v>0.8249999999999994</v>
          </cell>
          <cell r="E333">
            <v>1.8079217425402288E-2</v>
          </cell>
          <cell r="F333">
            <v>8264.3504269200494</v>
          </cell>
          <cell r="G333">
            <v>0.96499999999999997</v>
          </cell>
          <cell r="H333">
            <v>2.1147205836985719E-2</v>
          </cell>
          <cell r="I333">
            <v>7922.7197239762481</v>
          </cell>
          <cell r="J333">
            <v>0.94</v>
          </cell>
          <cell r="K333">
            <v>2.0599350763488681E-2</v>
          </cell>
          <cell r="L333">
            <v>7983.2173820536182</v>
          </cell>
          <cell r="M333">
            <v>0.92500000000000004</v>
          </cell>
          <cell r="N333">
            <v>2.0270637719390458E-2</v>
          </cell>
          <cell r="O333">
            <v>7997.7572685092409</v>
          </cell>
          <cell r="P333">
            <v>0.79612499999999942</v>
          </cell>
          <cell r="Q333">
            <v>1.7446444815513207E-2</v>
          </cell>
          <cell r="R333">
            <v>8317.9956647832169</v>
          </cell>
          <cell r="S333">
            <v>0.77549999999999941</v>
          </cell>
          <cell r="T333">
            <v>1.6994464379878151E-2</v>
          </cell>
          <cell r="U333">
            <v>8367.0661908680195</v>
          </cell>
          <cell r="V333">
            <v>0.7631249999999995</v>
          </cell>
          <cell r="W333">
            <v>1.6723276118497117E-2</v>
          </cell>
          <cell r="X333">
            <v>8379.7105266310573</v>
          </cell>
          <cell r="Y333">
            <v>0.90709999999999991</v>
          </cell>
          <cell r="Z333">
            <v>1.9878373486766576E-2</v>
          </cell>
          <cell r="AA333">
            <v>8044.8562755409012</v>
          </cell>
          <cell r="AB333">
            <v>0.892625</v>
          </cell>
          <cell r="AC333">
            <v>1.9561165399211791E-2</v>
          </cell>
          <cell r="AD333">
            <v>8058.9869771046506</v>
          </cell>
          <cell r="AE333">
            <v>0.86949999999999994</v>
          </cell>
          <cell r="AF333">
            <v>1.9054399456227028E-2</v>
          </cell>
          <cell r="AG333">
            <v>8115.8566320203663</v>
          </cell>
          <cell r="AH333">
            <v>0.74835749999999945</v>
          </cell>
          <cell r="AI333">
            <v>1.6399658126582416E-2</v>
          </cell>
          <cell r="AJ333">
            <v>8417.7103041212686</v>
          </cell>
          <cell r="AK333">
            <v>0.73641562499999946</v>
          </cell>
          <cell r="AL333">
            <v>1.6137961454349717E-2</v>
          </cell>
          <cell r="AM333">
            <v>8429.9800187571072</v>
          </cell>
          <cell r="AN333">
            <v>0.71733749999999952</v>
          </cell>
          <cell r="AO333">
            <v>1.5719879551387289E-2</v>
          </cell>
          <cell r="AP333">
            <v>8475.9465303966917</v>
          </cell>
          <cell r="AQ333">
            <v>0.83906749999999997</v>
          </cell>
          <cell r="AR333">
            <v>1.8387495475259082E-2</v>
          </cell>
          <cell r="AS333">
            <v>8173.7598503159761</v>
          </cell>
          <cell r="AT333">
            <v>0.6922306874999995</v>
          </cell>
          <cell r="AU333">
            <v>1.5169683767088734E-2</v>
          </cell>
          <cell r="AV333">
            <v>8523.362059435749</v>
          </cell>
        </row>
        <row r="334">
          <cell r="B334">
            <v>70</v>
          </cell>
          <cell r="C334">
            <v>2.3960735724640973E-2</v>
          </cell>
          <cell r="D334">
            <v>0.828431372549019</v>
          </cell>
          <cell r="E334">
            <v>1.9849825183648633E-2</v>
          </cell>
          <cell r="F334">
            <v>8114.9374386720456</v>
          </cell>
          <cell r="G334">
            <v>0.96499999999999997</v>
          </cell>
          <cell r="H334">
            <v>2.3122109974278538E-2</v>
          </cell>
          <cell r="I334">
            <v>7755.1763391845761</v>
          </cell>
          <cell r="J334">
            <v>0.95</v>
          </cell>
          <cell r="K334">
            <v>2.2762698938408921E-2</v>
          </cell>
          <cell r="L334">
            <v>7818.7682869795153</v>
          </cell>
          <cell r="M334">
            <v>0.92500000000000004</v>
          </cell>
          <cell r="N334">
            <v>2.2163680545292899E-2</v>
          </cell>
          <cell r="O334">
            <v>7835.6376283516684</v>
          </cell>
          <cell r="P334">
            <v>0.79943627450980326</v>
          </cell>
          <cell r="Q334">
            <v>1.915508130222093E-2</v>
          </cell>
          <cell r="R334">
            <v>8172.876212441899</v>
          </cell>
          <cell r="S334">
            <v>0.78700980392156805</v>
          </cell>
          <cell r="T334">
            <v>1.8857333924466202E-2</v>
          </cell>
          <cell r="U334">
            <v>8224.87238252323</v>
          </cell>
          <cell r="V334">
            <v>0.76629901960784264</v>
          </cell>
          <cell r="W334">
            <v>1.8361088294874987E-2</v>
          </cell>
          <cell r="X334">
            <v>8239.5743137011286</v>
          </cell>
          <cell r="Y334">
            <v>0.91674999999999995</v>
          </cell>
          <cell r="Z334">
            <v>2.1966004475564609E-2</v>
          </cell>
          <cell r="AA334">
            <v>7884.9376178483408</v>
          </cell>
          <cell r="AB334">
            <v>0.892625</v>
          </cell>
          <cell r="AC334">
            <v>2.1387951726207648E-2</v>
          </cell>
          <cell r="AD334">
            <v>7901.3437998954123</v>
          </cell>
          <cell r="AE334">
            <v>0.87875000000000003</v>
          </cell>
          <cell r="AF334">
            <v>2.1055496518028256E-2</v>
          </cell>
          <cell r="AG334">
            <v>7961.2138578243812</v>
          </cell>
          <cell r="AH334">
            <v>0.75946446078431307</v>
          </cell>
          <cell r="AI334">
            <v>1.8197327237109883E-2</v>
          </cell>
          <cell r="AJ334">
            <v>8279.6627329250696</v>
          </cell>
          <cell r="AK334">
            <v>0.73947855392156803</v>
          </cell>
          <cell r="AL334">
            <v>1.771845020455436E-2</v>
          </cell>
          <cell r="AM334">
            <v>8293.9373261534656</v>
          </cell>
          <cell r="AN334">
            <v>0.72798406862745046</v>
          </cell>
          <cell r="AO334">
            <v>1.7443033880131239E-2</v>
          </cell>
          <cell r="AP334">
            <v>8342.7056718548556</v>
          </cell>
          <cell r="AQ334">
            <v>0.84799374999999999</v>
          </cell>
          <cell r="AR334">
            <v>2.0318554139897266E-2</v>
          </cell>
          <cell r="AS334">
            <v>8023.4648780524367</v>
          </cell>
          <cell r="AT334">
            <v>0.70250462622548959</v>
          </cell>
          <cell r="AU334">
            <v>1.6832527694326641E-2</v>
          </cell>
          <cell r="AV334">
            <v>8394.0653523617075</v>
          </cell>
        </row>
        <row r="335">
          <cell r="B335">
            <v>71</v>
          </cell>
          <cell r="C335">
            <v>2.6298261974139182E-2</v>
          </cell>
          <cell r="D335">
            <v>0.83186274509803859</v>
          </cell>
          <cell r="E335">
            <v>2.1876544397114783E-2</v>
          </cell>
          <cell r="F335">
            <v>7953.8573491381603</v>
          </cell>
          <cell r="G335">
            <v>0.96499999999999997</v>
          </cell>
          <cell r="H335">
            <v>2.537782280504431E-2</v>
          </cell>
          <cell r="I335">
            <v>7575.8602990000272</v>
          </cell>
          <cell r="J335">
            <v>0.95</v>
          </cell>
          <cell r="K335">
            <v>2.4983348875432222E-2</v>
          </cell>
          <cell r="L335">
            <v>7640.7920183938213</v>
          </cell>
          <cell r="M335">
            <v>0.92500000000000004</v>
          </cell>
          <cell r="N335">
            <v>2.4325892326078746E-2</v>
          </cell>
          <cell r="O335">
            <v>7661.971059088205</v>
          </cell>
          <cell r="P335">
            <v>0.80274754901960721</v>
          </cell>
          <cell r="Q335">
            <v>2.1110865343215764E-2</v>
          </cell>
          <cell r="R335">
            <v>8016.324104119587</v>
          </cell>
          <cell r="S335">
            <v>0.7902696078431366</v>
          </cell>
          <cell r="T335">
            <v>2.0782717177259043E-2</v>
          </cell>
          <cell r="U335">
            <v>8069.7732175198698</v>
          </cell>
          <cell r="V335">
            <v>0.76947303921568577</v>
          </cell>
          <cell r="W335">
            <v>2.0235803567331179E-2</v>
          </cell>
          <cell r="X335">
            <v>8088.2867622150779</v>
          </cell>
          <cell r="Y335">
            <v>0.91674999999999995</v>
          </cell>
          <cell r="Z335">
            <v>2.4108931664792093E-2</v>
          </cell>
          <cell r="AA335">
            <v>7711.7370428451359</v>
          </cell>
          <cell r="AB335">
            <v>0.892625</v>
          </cell>
          <cell r="AC335">
            <v>2.3474486094665986E-2</v>
          </cell>
          <cell r="AD335">
            <v>7732.3502401310789</v>
          </cell>
          <cell r="AE335">
            <v>0.87875000000000003</v>
          </cell>
          <cell r="AF335">
            <v>2.3109597709774807E-2</v>
          </cell>
          <cell r="AG335">
            <v>7793.5865471616817</v>
          </cell>
          <cell r="AH335">
            <v>0.76261017156862676</v>
          </cell>
          <cell r="AI335">
            <v>2.0055322076054975E-2</v>
          </cell>
          <cell r="AJ335">
            <v>8128.9950007611287</v>
          </cell>
          <cell r="AK335">
            <v>0.7425414828431367</v>
          </cell>
          <cell r="AL335">
            <v>1.9527550442474582E-2</v>
          </cell>
          <cell r="AM335">
            <v>8146.9816106403214</v>
          </cell>
          <cell r="AN335">
            <v>0.73099938725490143</v>
          </cell>
          <cell r="AO335">
            <v>1.9224013388964616E-2</v>
          </cell>
          <cell r="AP335">
            <v>8197.1835741687282</v>
          </cell>
          <cell r="AQ335">
            <v>0.84799374999999999</v>
          </cell>
          <cell r="AR335">
            <v>2.2300761789932688E-2</v>
          </cell>
          <cell r="AS335">
            <v>7860.4396725381639</v>
          </cell>
          <cell r="AT335">
            <v>0.70541440870097982</v>
          </cell>
          <cell r="AU335">
            <v>1.8551172920350852E-2</v>
          </cell>
          <cell r="AV335">
            <v>8252.7720148500921</v>
          </cell>
        </row>
        <row r="336">
          <cell r="B336">
            <v>72</v>
          </cell>
          <cell r="C336">
            <v>2.8986523195993447E-2</v>
          </cell>
          <cell r="D336">
            <v>0.83529411764705819</v>
          </cell>
          <cell r="E336">
            <v>2.4212272316653332E-2</v>
          </cell>
          <cell r="F336">
            <v>7779.8544357114224</v>
          </cell>
          <cell r="G336">
            <v>0.96499999999999997</v>
          </cell>
          <cell r="H336">
            <v>2.7971994884133676E-2</v>
          </cell>
          <cell r="I336">
            <v>7383.6014587362342</v>
          </cell>
          <cell r="J336">
            <v>0.95</v>
          </cell>
          <cell r="K336">
            <v>2.7537197036193773E-2</v>
          </cell>
          <cell r="L336">
            <v>7449.8994457136705</v>
          </cell>
          <cell r="M336">
            <v>0.92500000000000004</v>
          </cell>
          <cell r="N336">
            <v>2.6812533956293939E-2</v>
          </cell>
          <cell r="O336">
            <v>7475.5867760992942</v>
          </cell>
          <cell r="P336">
            <v>0.80605882352941116</v>
          </cell>
          <cell r="Q336">
            <v>2.3364842785570467E-2</v>
          </cell>
          <cell r="R336">
            <v>7847.0925654099437</v>
          </cell>
          <cell r="S336">
            <v>0.79352941176470526</v>
          </cell>
          <cell r="T336">
            <v>2.3001658700820663E-2</v>
          </cell>
          <cell r="U336">
            <v>7902.0614030555353</v>
          </cell>
          <cell r="V336">
            <v>0.77264705882352891</v>
          </cell>
          <cell r="W336">
            <v>2.2396351892904336E-2</v>
          </cell>
          <cell r="X336">
            <v>7924.6137800986489</v>
          </cell>
          <cell r="Y336">
            <v>0.91674999999999995</v>
          </cell>
          <cell r="Z336">
            <v>2.657339513992699E-2</v>
          </cell>
          <cell r="AA336">
            <v>7525.8153014623367</v>
          </cell>
          <cell r="AB336">
            <v>0.892625</v>
          </cell>
          <cell r="AC336">
            <v>2.5874095267823652E-2</v>
          </cell>
          <cell r="AD336">
            <v>7550.8372919400344</v>
          </cell>
          <cell r="AE336">
            <v>0.87875000000000003</v>
          </cell>
          <cell r="AF336">
            <v>2.5471907258479243E-2</v>
          </cell>
          <cell r="AG336">
            <v>7613.4798973404622</v>
          </cell>
          <cell r="AH336">
            <v>0.76575588235294056</v>
          </cell>
          <cell r="AI336">
            <v>2.219660064629194E-2</v>
          </cell>
          <cell r="AJ336">
            <v>7965.9653878662239</v>
          </cell>
          <cell r="AK336">
            <v>0.74560441176470538</v>
          </cell>
          <cell r="AL336">
            <v>2.1612479576652681E-2</v>
          </cell>
          <cell r="AM336">
            <v>7987.8910162846296</v>
          </cell>
          <cell r="AN336">
            <v>0.7340147058823524</v>
          </cell>
          <cell r="AO336">
            <v>2.1276534298259115E-2</v>
          </cell>
          <cell r="AP336">
            <v>8039.600807387108</v>
          </cell>
          <cell r="AQ336">
            <v>0.84799374999999999</v>
          </cell>
          <cell r="AR336">
            <v>2.4580390504432469E-2</v>
          </cell>
          <cell r="AS336">
            <v>7685.1458798367539</v>
          </cell>
          <cell r="AT336">
            <v>0.70832419117647005</v>
          </cell>
          <cell r="AU336">
            <v>2.0531855597820045E-2</v>
          </cell>
          <cell r="AV336">
            <v>8099.6734141303759</v>
          </cell>
        </row>
        <row r="337">
          <cell r="B337">
            <v>73</v>
          </cell>
          <cell r="C337">
            <v>3.2078526218183953E-2</v>
          </cell>
          <cell r="D337">
            <v>0.83872549019607778</v>
          </cell>
          <cell r="E337">
            <v>2.6905077627114068E-2</v>
          </cell>
          <cell r="F337">
            <v>7591.4864815300543</v>
          </cell>
          <cell r="G337">
            <v>0.96499999999999997</v>
          </cell>
          <cell r="H337">
            <v>3.0955777800547514E-2</v>
          </cell>
          <cell r="I337">
            <v>7177.0673965059823</v>
          </cell>
          <cell r="J337">
            <v>0.95</v>
          </cell>
          <cell r="K337">
            <v>3.0474599907274753E-2</v>
          </cell>
          <cell r="L337">
            <v>7244.750096777223</v>
          </cell>
          <cell r="M337">
            <v>0.92500000000000004</v>
          </cell>
          <cell r="N337">
            <v>2.9672636751820157E-2</v>
          </cell>
          <cell r="O337">
            <v>7275.14735182191</v>
          </cell>
          <cell r="P337">
            <v>0.809370098039215</v>
          </cell>
          <cell r="Q337">
            <v>2.5963399910165073E-2</v>
          </cell>
          <cell r="R337">
            <v>7663.7464812953212</v>
          </cell>
          <cell r="S337">
            <v>0.79678921568627381</v>
          </cell>
          <cell r="T337">
            <v>2.5559823745758364E-2</v>
          </cell>
          <cell r="U337">
            <v>7720.300883629523</v>
          </cell>
          <cell r="V337">
            <v>0.77582107843137194</v>
          </cell>
          <cell r="W337">
            <v>2.4887196805080513E-2</v>
          </cell>
          <cell r="X337">
            <v>7747.1313412642003</v>
          </cell>
          <cell r="Y337">
            <v>0.91674999999999995</v>
          </cell>
          <cell r="Z337">
            <v>2.9407988910520138E-2</v>
          </cell>
          <cell r="AA337">
            <v>7325.8288377064691</v>
          </cell>
          <cell r="AB337">
            <v>0.892625</v>
          </cell>
          <cell r="AC337">
            <v>2.8634094465506452E-2</v>
          </cell>
          <cell r="AD337">
            <v>7355.4662084965421</v>
          </cell>
          <cell r="AE337">
            <v>0.87875000000000003</v>
          </cell>
          <cell r="AF337">
            <v>2.8189004914229151E-2</v>
          </cell>
          <cell r="AG337">
            <v>7419.5500434811102</v>
          </cell>
          <cell r="AH337">
            <v>0.76890159313725426</v>
          </cell>
          <cell r="AI337">
            <v>2.4665229914656823E-2</v>
          </cell>
          <cell r="AJ337">
            <v>7789.1480353895731</v>
          </cell>
          <cell r="AK337">
            <v>0.74866734068627394</v>
          </cell>
          <cell r="AL337">
            <v>2.4016144916902696E-2</v>
          </cell>
          <cell r="AM337">
            <v>7815.2528848346501</v>
          </cell>
          <cell r="AN337">
            <v>0.73703002450980326</v>
          </cell>
          <cell r="AO337">
            <v>2.3642836964826486E-2</v>
          </cell>
          <cell r="AP337">
            <v>7868.5459650644243</v>
          </cell>
          <cell r="AQ337">
            <v>0.84799374999999999</v>
          </cell>
          <cell r="AR337">
            <v>2.7202389742231128E-2</v>
          </cell>
          <cell r="AS337">
            <v>7496.2419930268361</v>
          </cell>
          <cell r="AT337">
            <v>0.71123397365196017</v>
          </cell>
          <cell r="AU337">
            <v>2.2815337671057558E-2</v>
          </cell>
          <cell r="AV337">
            <v>7933.3720892019492</v>
          </cell>
        </row>
        <row r="338">
          <cell r="B338">
            <v>74</v>
          </cell>
          <cell r="C338">
            <v>3.5753994253140367E-2</v>
          </cell>
          <cell r="D338">
            <v>0.84215686274509738</v>
          </cell>
          <cell r="E338">
            <v>3.0110471630830932E-2</v>
          </cell>
          <cell r="F338">
            <v>7387.2369484393012</v>
          </cell>
          <cell r="G338">
            <v>0.96499999999999997</v>
          </cell>
          <cell r="H338">
            <v>3.4502604454280453E-2</v>
          </cell>
          <cell r="I338">
            <v>6954.8956929201895</v>
          </cell>
          <cell r="J338">
            <v>0.95</v>
          </cell>
          <cell r="K338">
            <v>3.3966294540483347E-2</v>
          </cell>
          <cell r="L338">
            <v>7023.9692361497473</v>
          </cell>
          <cell r="M338">
            <v>0.92500000000000004</v>
          </cell>
          <cell r="N338">
            <v>3.3072444684154843E-2</v>
          </cell>
          <cell r="O338">
            <v>7059.2745471353319</v>
          </cell>
          <cell r="P338">
            <v>0.81268137254901895</v>
          </cell>
          <cell r="Q338">
            <v>2.9056605123751848E-2</v>
          </cell>
          <cell r="R338">
            <v>7464.7695665913307</v>
          </cell>
          <cell r="S338">
            <v>0.80004901960784247</v>
          </cell>
          <cell r="T338">
            <v>2.8604948049289383E-2</v>
          </cell>
          <cell r="U338">
            <v>7522.9713537797297</v>
          </cell>
          <cell r="V338">
            <v>0.77899509803921507</v>
          </cell>
          <cell r="W338">
            <v>2.7852186258518614E-2</v>
          </cell>
          <cell r="X338">
            <v>7554.3269588993508</v>
          </cell>
          <cell r="Y338">
            <v>0.91674999999999995</v>
          </cell>
          <cell r="Z338">
            <v>3.2777474231566427E-2</v>
          </cell>
          <cell r="AA338">
            <v>7110.3909444868286</v>
          </cell>
          <cell r="AB338">
            <v>0.892625</v>
          </cell>
          <cell r="AC338">
            <v>3.1914909120209417E-2</v>
          </cell>
          <cell r="AD338">
            <v>7144.8490942446115</v>
          </cell>
          <cell r="AE338">
            <v>0.87875000000000003</v>
          </cell>
          <cell r="AF338">
            <v>3.1418822449947099E-2</v>
          </cell>
          <cell r="AG338">
            <v>7210.400310844052</v>
          </cell>
          <cell r="AH338">
            <v>0.77204730392156795</v>
          </cell>
          <cell r="AI338">
            <v>2.7603774867564254E-2</v>
          </cell>
          <cell r="AJ338">
            <v>7597.0269082573923</v>
          </cell>
          <cell r="AK338">
            <v>0.75173026960784262</v>
          </cell>
          <cell r="AL338">
            <v>2.6877359739470464E-2</v>
          </cell>
          <cell r="AM338">
            <v>7627.5606389902186</v>
          </cell>
          <cell r="AN338">
            <v>0.74004534313725434</v>
          </cell>
          <cell r="AO338">
            <v>2.6459576945592683E-2</v>
          </cell>
          <cell r="AP338">
            <v>7682.5112156621626</v>
          </cell>
          <cell r="AQ338">
            <v>0.84799374999999999</v>
          </cell>
          <cell r="AR338">
            <v>3.0319163664198949E-2</v>
          </cell>
          <cell r="AS338">
            <v>7292.3262967304408</v>
          </cell>
          <cell r="AT338">
            <v>0.7141437561274504</v>
          </cell>
          <cell r="AU338">
            <v>2.5533491752496938E-2</v>
          </cell>
          <cell r="AV338">
            <v>7752.3695261166631</v>
          </cell>
        </row>
        <row r="339">
          <cell r="B339">
            <v>75</v>
          </cell>
          <cell r="C339">
            <v>3.9977491656265594E-2</v>
          </cell>
          <cell r="D339">
            <v>0.84558823529411697</v>
          </cell>
          <cell r="E339">
            <v>3.3804496621106912E-2</v>
          </cell>
          <cell r="F339">
            <v>7164.8037598730934</v>
          </cell>
          <cell r="G339">
            <v>0.96499999999999997</v>
          </cell>
          <cell r="H339">
            <v>3.8578279448296296E-2</v>
          </cell>
          <cell r="I339">
            <v>6714.9336778065854</v>
          </cell>
          <cell r="J339">
            <v>0.95</v>
          </cell>
          <cell r="K339">
            <v>3.7978617073452313E-2</v>
          </cell>
          <cell r="L339">
            <v>6785.3910282313909</v>
          </cell>
          <cell r="M339">
            <v>0.92500000000000004</v>
          </cell>
          <cell r="N339">
            <v>3.6979179782045679E-2</v>
          </cell>
          <cell r="O339">
            <v>6825.8070801649365</v>
          </cell>
          <cell r="P339">
            <v>0.81599264705882291</v>
          </cell>
          <cell r="Q339">
            <v>3.262133923936817E-2</v>
          </cell>
          <cell r="R339">
            <v>7247.8687049550863</v>
          </cell>
          <cell r="S339">
            <v>0.80330882352941113</v>
          </cell>
          <cell r="T339">
            <v>3.2114271790051566E-2</v>
          </cell>
          <cell r="U339">
            <v>7307.7771490285686</v>
          </cell>
          <cell r="V339">
            <v>0.78216911764705821</v>
          </cell>
          <cell r="W339">
            <v>3.1269159374523889E-2</v>
          </cell>
          <cell r="X339">
            <v>7343.9224373823381</v>
          </cell>
          <cell r="Y339">
            <v>0.91674999999999995</v>
          </cell>
          <cell r="Z339">
            <v>3.6649365475881483E-2</v>
          </cell>
          <cell r="AA339">
            <v>6877.3302885275489</v>
          </cell>
          <cell r="AB339">
            <v>0.892625</v>
          </cell>
          <cell r="AC339">
            <v>3.5684908489674073E-2</v>
          </cell>
          <cell r="AD339">
            <v>6916.8218847241842</v>
          </cell>
          <cell r="AE339">
            <v>0.87875000000000003</v>
          </cell>
          <cell r="AF339">
            <v>3.5130220792943395E-2</v>
          </cell>
          <cell r="AG339">
            <v>6983.8580236845992</v>
          </cell>
          <cell r="AH339">
            <v>0.77519301470588176</v>
          </cell>
          <cell r="AI339">
            <v>3.0990272277399759E-2</v>
          </cell>
          <cell r="AJ339">
            <v>7387.3202878190277</v>
          </cell>
          <cell r="AK339">
            <v>0.75479319852941118</v>
          </cell>
          <cell r="AL339">
            <v>3.0174738796415555E-2</v>
          </cell>
          <cell r="AM339">
            <v>7422.5519477614534</v>
          </cell>
          <cell r="AN339">
            <v>0.74306066176470531</v>
          </cell>
          <cell r="AO339">
            <v>2.9705701405797699E-2</v>
          </cell>
          <cell r="AP339">
            <v>7479.2352190159709</v>
          </cell>
          <cell r="AQ339">
            <v>0.84799374999999999</v>
          </cell>
          <cell r="AR339">
            <v>3.3900663065190371E-2</v>
          </cell>
          <cell r="AS339">
            <v>7071.2290622471291</v>
          </cell>
          <cell r="AT339">
            <v>0.71705353860294063</v>
          </cell>
          <cell r="AU339">
            <v>2.8666001856594778E-2</v>
          </cell>
          <cell r="AV339">
            <v>7554.4244627592543</v>
          </cell>
        </row>
        <row r="340">
          <cell r="B340">
            <v>76</v>
          </cell>
          <cell r="C340">
            <v>4.4809583407270183E-2</v>
          </cell>
          <cell r="D340">
            <v>0.84901960784313657</v>
          </cell>
          <cell r="E340">
            <v>3.804421493205485E-2</v>
          </cell>
          <cell r="F340">
            <v>6922.6011753815692</v>
          </cell>
          <cell r="G340">
            <v>0.96499999999999997</v>
          </cell>
          <cell r="H340">
            <v>4.3241247988015728E-2</v>
          </cell>
          <cell r="I340">
            <v>6455.8830899073873</v>
          </cell>
          <cell r="J340">
            <v>0.95</v>
          </cell>
          <cell r="K340">
            <v>4.2569104236906671E-2</v>
          </cell>
          <cell r="L340">
            <v>6527.6912606765518</v>
          </cell>
          <cell r="M340">
            <v>0.92500000000000004</v>
          </cell>
          <cell r="N340">
            <v>4.1448864651724919E-2</v>
          </cell>
          <cell r="O340">
            <v>6573.3943329899566</v>
          </cell>
          <cell r="P340">
            <v>0.81930392156862675</v>
          </cell>
          <cell r="Q340">
            <v>3.6712667409432929E-2</v>
          </cell>
          <cell r="R340">
            <v>7011.4335211683465</v>
          </cell>
          <cell r="S340">
            <v>0.80656862745097968</v>
          </cell>
          <cell r="T340">
            <v>3.6142004185452103E-2</v>
          </cell>
          <cell r="U340">
            <v>7073.0932074835373</v>
          </cell>
          <cell r="V340">
            <v>0.78534313725490135</v>
          </cell>
          <cell r="W340">
            <v>3.5190898812150734E-2</v>
          </cell>
          <cell r="X340">
            <v>7114.2841562536878</v>
          </cell>
          <cell r="Y340">
            <v>0.91674999999999995</v>
          </cell>
          <cell r="Z340">
            <v>4.1079185588614939E-2</v>
          </cell>
          <cell r="AA340">
            <v>6625.2804972849535</v>
          </cell>
          <cell r="AB340">
            <v>0.892625</v>
          </cell>
          <cell r="AC340">
            <v>3.9998154388914547E-2</v>
          </cell>
          <cell r="AD340">
            <v>6669.9957287284269</v>
          </cell>
          <cell r="AE340">
            <v>0.87875000000000003</v>
          </cell>
          <cell r="AF340">
            <v>3.9376421419138677E-2</v>
          </cell>
          <cell r="AG340">
            <v>6738.5135493259904</v>
          </cell>
          <cell r="AH340">
            <v>0.77833872549019534</v>
          </cell>
          <cell r="AI340">
            <v>3.487703403896128E-2</v>
          </cell>
          <cell r="AJ340">
            <v>7158.3852206991569</v>
          </cell>
          <cell r="AK340">
            <v>0.75785612745097974</v>
          </cell>
          <cell r="AL340">
            <v>3.3959217353725459E-2</v>
          </cell>
          <cell r="AM340">
            <v>7198.5783815349259</v>
          </cell>
          <cell r="AN340">
            <v>0.74607598039215628</v>
          </cell>
          <cell r="AO340">
            <v>3.3431353871543203E-2</v>
          </cell>
          <cell r="AP340">
            <v>7257.0592908561566</v>
          </cell>
          <cell r="AQ340">
            <v>0.84799374999999999</v>
          </cell>
          <cell r="AR340">
            <v>3.799824666946882E-2</v>
          </cell>
          <cell r="AS340">
            <v>6831.5097083511073</v>
          </cell>
          <cell r="AT340">
            <v>0.71996332107843075</v>
          </cell>
          <cell r="AU340">
            <v>3.2261256486039183E-2</v>
          </cell>
          <cell r="AV340">
            <v>7337.8693170842926</v>
          </cell>
        </row>
        <row r="341">
          <cell r="B341">
            <v>77</v>
          </cell>
          <cell r="C341">
            <v>5.0370302047767795E-2</v>
          </cell>
          <cell r="D341">
            <v>0.85245098039215617</v>
          </cell>
          <cell r="E341">
            <v>4.2938213363268689E-2</v>
          </cell>
          <cell r="F341">
            <v>6659.2362483764573</v>
          </cell>
          <cell r="G341">
            <v>0.96499999999999997</v>
          </cell>
          <cell r="H341">
            <v>4.8607341476095918E-2</v>
          </cell>
          <cell r="I341">
            <v>6176.7226482350643</v>
          </cell>
          <cell r="J341">
            <v>0.95</v>
          </cell>
          <cell r="K341">
            <v>4.78517869453794E-2</v>
          </cell>
          <cell r="L341">
            <v>6249.8132909744672</v>
          </cell>
          <cell r="M341">
            <v>0.92500000000000004</v>
          </cell>
          <cell r="N341">
            <v>4.6592529394185213E-2</v>
          </cell>
          <cell r="O341">
            <v>6300.9346009794399</v>
          </cell>
          <cell r="P341">
            <v>0.8226151960784307</v>
          </cell>
          <cell r="Q341">
            <v>4.1435375895554287E-2</v>
          </cell>
          <cell r="R341">
            <v>6754.0250942423436</v>
          </cell>
          <cell r="S341">
            <v>0.80982843137254834</v>
          </cell>
          <cell r="T341">
            <v>4.0791302695105253E-2</v>
          </cell>
          <cell r="U341">
            <v>6817.4574431745741</v>
          </cell>
          <cell r="V341">
            <v>0.78851715686274448</v>
          </cell>
          <cell r="W341">
            <v>3.9717847361023538E-2</v>
          </cell>
          <cell r="X341">
            <v>6863.9261023900772</v>
          </cell>
          <cell r="Y341">
            <v>0.91674999999999995</v>
          </cell>
          <cell r="Z341">
            <v>4.6176974402291127E-2</v>
          </cell>
          <cell r="AA341">
            <v>6353.1193701603543</v>
          </cell>
          <cell r="AB341">
            <v>0.892625</v>
          </cell>
          <cell r="AC341">
            <v>4.4961790865388727E-2</v>
          </cell>
          <cell r="AD341">
            <v>6403.2082097973471</v>
          </cell>
          <cell r="AE341">
            <v>0.87875000000000003</v>
          </cell>
          <cell r="AF341">
            <v>4.4262902924475954E-2</v>
          </cell>
          <cell r="AG341">
            <v>6473.1750000691545</v>
          </cell>
          <cell r="AH341">
            <v>0.78148443627450914</v>
          </cell>
          <cell r="AI341">
            <v>3.9363607100776569E-2</v>
          </cell>
          <cell r="AJ341">
            <v>6908.7219756928353</v>
          </cell>
          <cell r="AK341">
            <v>0.76091905637254842</v>
          </cell>
          <cell r="AL341">
            <v>3.8327722703387711E-2</v>
          </cell>
          <cell r="AM341">
            <v>6954.1202936385525</v>
          </cell>
          <cell r="AN341">
            <v>0.74909129901960725</v>
          </cell>
          <cell r="AO341">
            <v>3.7731954992972362E-2</v>
          </cell>
          <cell r="AP341">
            <v>7014.4459736367744</v>
          </cell>
          <cell r="AQ341">
            <v>0.84799374999999999</v>
          </cell>
          <cell r="AR341">
            <v>4.2713701322119289E-2</v>
          </cell>
          <cell r="AS341">
            <v>6571.9243173283112</v>
          </cell>
          <cell r="AT341">
            <v>0.72287310355392098</v>
          </cell>
          <cell r="AU341">
            <v>3.6411336568218329E-2</v>
          </cell>
          <cell r="AV341">
            <v>7101.1404329847992</v>
          </cell>
        </row>
        <row r="342">
          <cell r="B342">
            <v>78</v>
          </cell>
          <cell r="C342">
            <v>5.6556409087085632E-2</v>
          </cell>
          <cell r="D342">
            <v>0.85588235294117576</v>
          </cell>
          <cell r="E342">
            <v>4.8405632483358545E-2</v>
          </cell>
          <cell r="F342">
            <v>6373.3005415072566</v>
          </cell>
          <cell r="G342">
            <v>0.96499999999999997</v>
          </cell>
          <cell r="H342">
            <v>5.4576934769037633E-2</v>
          </cell>
          <cell r="I342">
            <v>5876.4885812691673</v>
          </cell>
          <cell r="J342">
            <v>0.95</v>
          </cell>
          <cell r="K342">
            <v>5.3728588632731347E-2</v>
          </cell>
          <cell r="L342">
            <v>5950.7485569263563</v>
          </cell>
          <cell r="M342">
            <v>0.92500000000000004</v>
          </cell>
          <cell r="N342">
            <v>5.2314678405554212E-2</v>
          </cell>
          <cell r="O342">
            <v>6007.3581203724661</v>
          </cell>
          <cell r="P342">
            <v>0.82592647058823454</v>
          </cell>
          <cell r="Q342">
            <v>4.671143534644099E-2</v>
          </cell>
          <cell r="R342">
            <v>6474.1695256544062</v>
          </cell>
          <cell r="S342">
            <v>0.81308823529411689</v>
          </cell>
          <cell r="T342">
            <v>4.5985350859190616E-2</v>
          </cell>
          <cell r="U342">
            <v>6539.3644729990419</v>
          </cell>
          <cell r="V342">
            <v>0.79169117647058762</v>
          </cell>
          <cell r="W342">
            <v>4.4775210047106655E-2</v>
          </cell>
          <cell r="X342">
            <v>6591.305733158003</v>
          </cell>
          <cell r="Y342">
            <v>0.91674999999999995</v>
          </cell>
          <cell r="Z342">
            <v>5.184808803058575E-2</v>
          </cell>
          <cell r="AA342">
            <v>6059.7515396297604</v>
          </cell>
          <cell r="AB342">
            <v>0.892625</v>
          </cell>
          <cell r="AC342">
            <v>5.0483664661359812E-2</v>
          </cell>
          <cell r="AD342">
            <v>6115.3085014008984</v>
          </cell>
          <cell r="AE342">
            <v>0.87875000000000003</v>
          </cell>
          <cell r="AF342">
            <v>4.9698944485276501E-2</v>
          </cell>
          <cell r="AG342">
            <v>6186.6534834279482</v>
          </cell>
          <cell r="AH342">
            <v>0.78463014705882272</v>
          </cell>
          <cell r="AI342">
            <v>4.4375863579118935E-2</v>
          </cell>
          <cell r="AJ342">
            <v>6636.7697582731616</v>
          </cell>
          <cell r="AK342">
            <v>0.76398198529411698</v>
          </cell>
          <cell r="AL342">
            <v>4.3208077695457918E-2</v>
          </cell>
          <cell r="AM342">
            <v>6687.5846993779733</v>
          </cell>
          <cell r="AN342">
            <v>0.75210661764705811</v>
          </cell>
          <cell r="AO342">
            <v>4.2536449544751317E-2</v>
          </cell>
          <cell r="AP342">
            <v>6749.7772138588753</v>
          </cell>
          <cell r="AQ342">
            <v>0.84799374999999999</v>
          </cell>
          <cell r="AR342">
            <v>4.7959481428291824E-2</v>
          </cell>
          <cell r="AS342">
            <v>6291.2131049263771</v>
          </cell>
          <cell r="AT342">
            <v>0.7257828860294111</v>
          </cell>
          <cell r="AU342">
            <v>4.1047673810685019E-2</v>
          </cell>
          <cell r="AV342">
            <v>6842.5784186612054</v>
          </cell>
        </row>
        <row r="343">
          <cell r="B343">
            <v>79</v>
          </cell>
          <cell r="C343">
            <v>6.3404129627255987E-2</v>
          </cell>
          <cell r="D343">
            <v>0.85931372549019536</v>
          </cell>
          <cell r="E343">
            <v>5.4484038841460615E-2</v>
          </cell>
          <cell r="F343">
            <v>6064.7968977890669</v>
          </cell>
          <cell r="G343">
            <v>0.96499999999999997</v>
          </cell>
          <cell r="H343">
            <v>6.1184985090302027E-2</v>
          </cell>
          <cell r="I343">
            <v>5555.7678472982452</v>
          </cell>
          <cell r="J343">
            <v>0.95</v>
          </cell>
          <cell r="K343">
            <v>6.0233923145893181E-2</v>
          </cell>
          <cell r="L343">
            <v>5631.0232356544402</v>
          </cell>
          <cell r="M343">
            <v>0.92500000000000004</v>
          </cell>
          <cell r="N343">
            <v>5.8648819905211792E-2</v>
          </cell>
          <cell r="O343">
            <v>5693.0851122381855</v>
          </cell>
          <cell r="P343">
            <v>0.82923774509803849</v>
          </cell>
          <cell r="Q343">
            <v>5.2577097482009491E-2</v>
          </cell>
          <cell r="R343">
            <v>6171.7517744349025</v>
          </cell>
          <cell r="S343">
            <v>0.81634803921568555</v>
          </cell>
          <cell r="T343">
            <v>5.1759836899387582E-2</v>
          </cell>
          <cell r="U343">
            <v>6238.6495033120545</v>
          </cell>
          <cell r="V343">
            <v>0.79486519607843076</v>
          </cell>
          <cell r="W343">
            <v>5.0397735928351069E-2</v>
          </cell>
          <cell r="X343">
            <v>6296.1786344711554</v>
          </cell>
          <cell r="Y343">
            <v>0.91674999999999995</v>
          </cell>
          <cell r="Z343">
            <v>5.8125735835786924E-2</v>
          </cell>
          <cell r="AA343">
            <v>5745.5650083595592</v>
          </cell>
          <cell r="AB343">
            <v>0.892625</v>
          </cell>
          <cell r="AC343">
            <v>5.6596111208529372E-2</v>
          </cell>
          <cell r="AD343">
            <v>5806.5853177154131</v>
          </cell>
          <cell r="AE343">
            <v>0.87875000000000003</v>
          </cell>
          <cell r="AF343">
            <v>5.5716378909951202E-2</v>
          </cell>
          <cell r="AG343">
            <v>5879.1833354054206</v>
          </cell>
          <cell r="AH343">
            <v>0.78777585784313653</v>
          </cell>
          <cell r="AI343">
            <v>4.9948242607909012E-2</v>
          </cell>
          <cell r="AJ343">
            <v>6342.2573688740094</v>
          </cell>
          <cell r="AK343">
            <v>0.76704491421568566</v>
          </cell>
          <cell r="AL343">
            <v>4.8633815170858782E-2</v>
          </cell>
          <cell r="AM343">
            <v>6398.6270200922945</v>
          </cell>
          <cell r="AN343">
            <v>0.75512193627450919</v>
          </cell>
          <cell r="AO343">
            <v>4.7877849131933513E-2</v>
          </cell>
          <cell r="AP343">
            <v>6462.6656559632547</v>
          </cell>
          <cell r="AQ343">
            <v>0.84799374999999999</v>
          </cell>
          <cell r="AR343">
            <v>5.3766305648102905E-2</v>
          </cell>
          <cell r="AS343">
            <v>5989.4897868592343</v>
          </cell>
          <cell r="AT343">
            <v>0.72869266850490133</v>
          </cell>
          <cell r="AU343">
            <v>4.6202124412315838E-2</v>
          </cell>
          <cell r="AV343">
            <v>6561.7064917079679</v>
          </cell>
        </row>
        <row r="344">
          <cell r="B344">
            <v>80</v>
          </cell>
          <cell r="C344">
            <v>7.0833509895582319E-2</v>
          </cell>
          <cell r="D344">
            <v>0.86274509803921495</v>
          </cell>
          <cell r="E344">
            <v>6.1111263439325873E-2</v>
          </cell>
          <cell r="F344">
            <v>5734.3622680443577</v>
          </cell>
          <cell r="G344">
            <v>0.96499999999999997</v>
          </cell>
          <cell r="H344">
            <v>6.8354337049236935E-2</v>
          </cell>
          <cell r="I344">
            <v>5215.8382743961229</v>
          </cell>
          <cell r="J344">
            <v>0.95</v>
          </cell>
          <cell r="K344">
            <v>6.7291834400803205E-2</v>
          </cell>
          <cell r="L344">
            <v>5291.8446148452922</v>
          </cell>
          <cell r="M344">
            <v>0.92500000000000004</v>
          </cell>
          <cell r="N344">
            <v>6.5520996653413655E-2</v>
          </cell>
          <cell r="O344">
            <v>5359.1923887854855</v>
          </cell>
          <cell r="P344">
            <v>0.83254901960784244</v>
          </cell>
          <cell r="Q344">
            <v>5.8972369218949466E-2</v>
          </cell>
          <cell r="R344">
            <v>5847.2589797556739</v>
          </cell>
          <cell r="S344">
            <v>0.81960784313725421</v>
          </cell>
          <cell r="T344">
            <v>5.8055700267359581E-2</v>
          </cell>
          <cell r="U344">
            <v>5915.7380225481775</v>
          </cell>
          <cell r="V344">
            <v>0.7980392156862739</v>
          </cell>
          <cell r="W344">
            <v>5.6527918681376438E-2</v>
          </cell>
          <cell r="X344">
            <v>5978.8654862933518</v>
          </cell>
          <cell r="Y344">
            <v>0.91674999999999995</v>
          </cell>
          <cell r="Z344">
            <v>6.4936620196775083E-2</v>
          </cell>
          <cell r="AA344">
            <v>5411.59981445631</v>
          </cell>
          <cell r="AB344">
            <v>0.892625</v>
          </cell>
          <cell r="AC344">
            <v>6.3227761770544164E-2</v>
          </cell>
          <cell r="AD344">
            <v>5477.9551693321782</v>
          </cell>
          <cell r="AE344">
            <v>0.87875000000000003</v>
          </cell>
          <cell r="AF344">
            <v>6.2244946820742962E-2</v>
          </cell>
          <cell r="AG344">
            <v>5551.616529008902</v>
          </cell>
          <cell r="AH344">
            <v>0.79092156862745033</v>
          </cell>
          <cell r="AI344">
            <v>5.6023750758001992E-2</v>
          </cell>
          <cell r="AJ344">
            <v>6025.4727591316923</v>
          </cell>
          <cell r="AK344">
            <v>0.77010784313725433</v>
          </cell>
          <cell r="AL344">
            <v>5.4549441527528261E-2</v>
          </cell>
          <cell r="AM344">
            <v>6087.4373762498635</v>
          </cell>
          <cell r="AN344">
            <v>0.75813725490196016</v>
          </cell>
          <cell r="AO344">
            <v>5.3701522747307613E-2</v>
          </cell>
          <cell r="AP344">
            <v>6153.247124696918</v>
          </cell>
          <cell r="AQ344">
            <v>0.84799374999999999</v>
          </cell>
          <cell r="AR344">
            <v>6.0066373682016956E-2</v>
          </cell>
          <cell r="AS344">
            <v>5667.4570483027701</v>
          </cell>
          <cell r="AT344">
            <v>0.73160245098039156</v>
          </cell>
          <cell r="AU344">
            <v>5.1821969451151847E-2</v>
          </cell>
          <cell r="AV344">
            <v>6258.5417120209759</v>
          </cell>
        </row>
        <row r="345">
          <cell r="B345">
            <v>81</v>
          </cell>
          <cell r="C345">
            <v>7.8954075175448613E-2</v>
          </cell>
          <cell r="D345">
            <v>0.86617647058823455</v>
          </cell>
          <cell r="E345">
            <v>6.8388162174028225E-2</v>
          </cell>
          <cell r="F345">
            <v>5383.9281448253687</v>
          </cell>
          <cell r="G345">
            <v>0.96499999999999997</v>
          </cell>
          <cell r="H345">
            <v>7.6190682544307914E-2</v>
          </cell>
          <cell r="I345">
            <v>4859.3131069937399</v>
          </cell>
          <cell r="J345">
            <v>0.95</v>
          </cell>
          <cell r="K345">
            <v>7.5006371416676182E-2</v>
          </cell>
          <cell r="L345">
            <v>4935.7466833483404</v>
          </cell>
          <cell r="M345">
            <v>0.92500000000000004</v>
          </cell>
          <cell r="N345">
            <v>7.3032519537289967E-2</v>
          </cell>
          <cell r="O345">
            <v>5008.052762214872</v>
          </cell>
          <cell r="P345">
            <v>0.83586029411764629</v>
          </cell>
          <cell r="Q345">
            <v>6.5994576497937232E-2</v>
          </cell>
          <cell r="R345">
            <v>5502.4322642827046</v>
          </cell>
          <cell r="S345">
            <v>0.82286764705882276</v>
          </cell>
          <cell r="T345">
            <v>6.4968754065326803E-2</v>
          </cell>
          <cell r="U345">
            <v>5572.295709050898</v>
          </cell>
          <cell r="V345">
            <v>0.80121323529411703</v>
          </cell>
          <cell r="W345">
            <v>6.325905001097612E-2</v>
          </cell>
          <cell r="X345">
            <v>5640.8926642772731</v>
          </cell>
          <cell r="Y345">
            <v>0.91674999999999995</v>
          </cell>
          <cell r="Z345">
            <v>7.2381148417092506E-2</v>
          </cell>
          <cell r="AA345">
            <v>5060.1888126480226</v>
          </cell>
          <cell r="AB345">
            <v>0.892625</v>
          </cell>
          <cell r="AC345">
            <v>7.0476381353484815E-2</v>
          </cell>
          <cell r="AD345">
            <v>5131.5963248959224</v>
          </cell>
          <cell r="AE345">
            <v>0.87875000000000003</v>
          </cell>
          <cell r="AF345">
            <v>6.9380893560425469E-2</v>
          </cell>
          <cell r="AG345">
            <v>5206.0564533915849</v>
          </cell>
          <cell r="AH345">
            <v>0.79406727941176392</v>
          </cell>
          <cell r="AI345">
            <v>6.2694847673040371E-2</v>
          </cell>
          <cell r="AJ345">
            <v>5687.9031750749673</v>
          </cell>
          <cell r="AK345">
            <v>0.7731707720588229</v>
          </cell>
          <cell r="AL345">
            <v>6.1044983260591948E-2</v>
          </cell>
          <cell r="AM345">
            <v>5755.3710670416312</v>
          </cell>
          <cell r="AN345">
            <v>0.76115257352941113</v>
          </cell>
          <cell r="AO345">
            <v>6.0096097510427306E-2</v>
          </cell>
          <cell r="AP345">
            <v>5822.8083842602009</v>
          </cell>
          <cell r="AQ345">
            <v>0.84799374999999999</v>
          </cell>
          <cell r="AR345">
            <v>6.6952562285810577E-2</v>
          </cell>
          <cell r="AS345">
            <v>5327.0334554126348</v>
          </cell>
          <cell r="AT345">
            <v>0.73451223345588168</v>
          </cell>
          <cell r="AU345">
            <v>5.7992734097562344E-2</v>
          </cell>
          <cell r="AV345">
            <v>5934.2117546118652</v>
          </cell>
        </row>
        <row r="346">
          <cell r="B346">
            <v>82</v>
          </cell>
          <cell r="C346">
            <v>8.8047598821957007E-2</v>
          </cell>
          <cell r="D346">
            <v>0.86960784313725414</v>
          </cell>
          <cell r="E346">
            <v>7.6566882504976272E-2</v>
          </cell>
          <cell r="F346">
            <v>5015.7311937237364</v>
          </cell>
          <cell r="G346">
            <v>0.96499999999999997</v>
          </cell>
          <cell r="H346">
            <v>8.4965932863188515E-2</v>
          </cell>
          <cell r="I346">
            <v>4489.0787246753853</v>
          </cell>
          <cell r="J346">
            <v>0.95</v>
          </cell>
          <cell r="K346">
            <v>8.3645218880859157E-2</v>
          </cell>
          <cell r="L346">
            <v>4565.5342343984867</v>
          </cell>
          <cell r="M346">
            <v>0.92500000000000004</v>
          </cell>
          <cell r="N346">
            <v>8.1444028910310232E-2</v>
          </cell>
          <cell r="O346">
            <v>4642.3020510146353</v>
          </cell>
          <cell r="P346">
            <v>0.83917156862745024</v>
          </cell>
          <cell r="Q346">
            <v>7.3887041617302099E-2</v>
          </cell>
          <cell r="R346">
            <v>5139.3015772927811</v>
          </cell>
          <cell r="S346">
            <v>0.82612745098039142</v>
          </cell>
          <cell r="T346">
            <v>7.2738538379727463E-2</v>
          </cell>
          <cell r="U346">
            <v>5210.2705995502947</v>
          </cell>
          <cell r="V346">
            <v>0.80438725490196017</v>
          </cell>
          <cell r="W346">
            <v>7.0824366317103066E-2</v>
          </cell>
          <cell r="X346">
            <v>5284.0551531212086</v>
          </cell>
          <cell r="Y346">
            <v>0.91674999999999995</v>
          </cell>
          <cell r="Z346">
            <v>8.0717636220029088E-2</v>
          </cell>
          <cell r="AA346">
            <v>4693.9265351812346</v>
          </cell>
          <cell r="AB346">
            <v>0.892625</v>
          </cell>
          <cell r="AC346">
            <v>7.8593487898449374E-2</v>
          </cell>
          <cell r="AD346">
            <v>4769.9399853504165</v>
          </cell>
          <cell r="AE346">
            <v>0.87875000000000003</v>
          </cell>
          <cell r="AF346">
            <v>7.7371827464794721E-2</v>
          </cell>
          <cell r="AG346">
            <v>4844.8556047292577</v>
          </cell>
          <cell r="AH346">
            <v>0.79721299019607772</v>
          </cell>
          <cell r="AI346">
            <v>7.0192689536436995E-2</v>
          </cell>
          <cell r="AJ346">
            <v>5331.3009519346397</v>
          </cell>
          <cell r="AK346">
            <v>0.77623370098039146</v>
          </cell>
          <cell r="AL346">
            <v>6.8345513496004442E-2</v>
          </cell>
          <cell r="AM346">
            <v>5404.03453659558</v>
          </cell>
          <cell r="AN346">
            <v>0.76416789215686209</v>
          </cell>
          <cell r="AO346">
            <v>6.7283148001247906E-2</v>
          </cell>
          <cell r="AP346">
            <v>5472.8803238151659</v>
          </cell>
          <cell r="AQ346">
            <v>0.84799374999999999</v>
          </cell>
          <cell r="AR346">
            <v>7.466381350352691E-2</v>
          </cell>
          <cell r="AS346">
            <v>4970.3749161905234</v>
          </cell>
          <cell r="AT346">
            <v>0.73742201593137191</v>
          </cell>
          <cell r="AU346">
            <v>6.4928237821204229E-2</v>
          </cell>
          <cell r="AV346">
            <v>5590.0705902480304</v>
          </cell>
        </row>
        <row r="347">
          <cell r="B347">
            <v>83</v>
          </cell>
          <cell r="C347">
            <v>9.8217132375627195E-2</v>
          </cell>
          <cell r="D347">
            <v>0.87303921568627374</v>
          </cell>
          <cell r="E347">
            <v>8.5747408216172494E-2</v>
          </cell>
          <cell r="F347">
            <v>4631.6922927373471</v>
          </cell>
          <cell r="G347">
            <v>0.96499999999999997</v>
          </cell>
          <cell r="H347">
            <v>9.4779532742480244E-2</v>
          </cell>
          <cell r="I347">
            <v>4107.6599631370482</v>
          </cell>
          <cell r="J347">
            <v>0.95</v>
          </cell>
          <cell r="K347">
            <v>9.330627575684583E-2</v>
          </cell>
          <cell r="L347">
            <v>4183.6491240541691</v>
          </cell>
          <cell r="M347">
            <v>0.92500000000000004</v>
          </cell>
          <cell r="N347">
            <v>9.0850847447455155E-2</v>
          </cell>
          <cell r="O347">
            <v>4264.2142685614072</v>
          </cell>
          <cell r="P347">
            <v>0.84248284313725408</v>
          </cell>
          <cell r="Q347">
            <v>8.274624892860645E-2</v>
          </cell>
          <cell r="R347">
            <v>4759.5737877674828</v>
          </cell>
          <cell r="S347">
            <v>0.82938725490195997</v>
          </cell>
          <cell r="T347">
            <v>8.1460037805363858E-2</v>
          </cell>
          <cell r="U347">
            <v>4831.2831315761405</v>
          </cell>
          <cell r="V347">
            <v>0.8075612745098032</v>
          </cell>
          <cell r="W347">
            <v>7.9316352599959547E-2</v>
          </cell>
          <cell r="X347">
            <v>4909.8152953167755</v>
          </cell>
          <cell r="Y347">
            <v>0.91674999999999995</v>
          </cell>
          <cell r="Z347">
            <v>9.0040556105356231E-2</v>
          </cell>
          <cell r="AA347">
            <v>4315.0438806709344</v>
          </cell>
          <cell r="AB347">
            <v>0.892625</v>
          </cell>
          <cell r="AC347">
            <v>8.7671067786794218E-2</v>
          </cell>
          <cell r="AD347">
            <v>4395.0537648354493</v>
          </cell>
          <cell r="AE347">
            <v>0.87875000000000003</v>
          </cell>
          <cell r="AF347">
            <v>8.63083050750824E-2</v>
          </cell>
          <cell r="AG347">
            <v>4470.000272788302</v>
          </cell>
          <cell r="AH347">
            <v>0.8003587009803913</v>
          </cell>
          <cell r="AI347">
            <v>7.8608936482176109E-2</v>
          </cell>
          <cell r="AJ347">
            <v>4957.0825993901808</v>
          </cell>
          <cell r="AK347">
            <v>0.77929662990196003</v>
          </cell>
          <cell r="AL347">
            <v>7.6540280258960966E-2</v>
          </cell>
          <cell r="AM347">
            <v>5034.6930212418129</v>
          </cell>
          <cell r="AN347">
            <v>0.76718321078431306</v>
          </cell>
          <cell r="AO347">
            <v>7.535053496996158E-2</v>
          </cell>
          <cell r="AP347">
            <v>5104.6477069947923</v>
          </cell>
          <cell r="AQ347">
            <v>0.84799374999999999</v>
          </cell>
          <cell r="AR347">
            <v>8.3287514397454507E-2</v>
          </cell>
          <cell r="AS347">
            <v>4599.2677704054659</v>
          </cell>
          <cell r="AT347">
            <v>0.74033179840686203</v>
          </cell>
          <cell r="AU347">
            <v>7.2713266246012917E-2</v>
          </cell>
          <cell r="AV347">
            <v>5227.1171575270864</v>
          </cell>
        </row>
        <row r="348">
          <cell r="B348">
            <v>84</v>
          </cell>
          <cell r="C348">
            <v>0.10963312725179283</v>
          </cell>
          <cell r="D348">
            <v>0.87647058823529334</v>
          </cell>
          <cell r="E348">
            <v>9.6090211532453632E-2</v>
          </cell>
          <cell r="F348">
            <v>4234.5366829802979</v>
          </cell>
          <cell r="G348">
            <v>0.96499999999999997</v>
          </cell>
          <cell r="H348">
            <v>0.10579596779798008</v>
          </cell>
          <cell r="I348">
            <v>3718.3378711659248</v>
          </cell>
          <cell r="J348">
            <v>0.95</v>
          </cell>
          <cell r="K348">
            <v>0.10415147088920319</v>
          </cell>
          <cell r="L348">
            <v>3793.2884052152845</v>
          </cell>
          <cell r="M348">
            <v>0.92500000000000004</v>
          </cell>
          <cell r="N348">
            <v>0.10141064270790838</v>
          </cell>
          <cell r="O348">
            <v>3876.806788565073</v>
          </cell>
          <cell r="P348">
            <v>0.84579411764705803</v>
          </cell>
          <cell r="Q348">
            <v>9.2727054128817751E-2</v>
          </cell>
          <cell r="R348">
            <v>4365.7369103308038</v>
          </cell>
          <cell r="S348">
            <v>0.83264705882352863</v>
          </cell>
          <cell r="T348">
            <v>9.1285700955830953E-2</v>
          </cell>
          <cell r="U348">
            <v>4437.7266250295315</v>
          </cell>
          <cell r="V348">
            <v>0.81073529411764633</v>
          </cell>
          <cell r="W348">
            <v>8.8883445667519614E-2</v>
          </cell>
          <cell r="X348">
            <v>4520.3866541527559</v>
          </cell>
          <cell r="Y348">
            <v>0.91674999999999995</v>
          </cell>
          <cell r="Z348">
            <v>0.10050616940808108</v>
          </cell>
          <cell r="AA348">
            <v>3926.5149300363091</v>
          </cell>
          <cell r="AB348">
            <v>0.892625</v>
          </cell>
          <cell r="AC348">
            <v>9.7861270213131582E-2</v>
          </cell>
          <cell r="AD348">
            <v>4009.7347082919555</v>
          </cell>
          <cell r="AE348">
            <v>0.87875000000000003</v>
          </cell>
          <cell r="AF348">
            <v>9.634011057251296E-2</v>
          </cell>
          <cell r="AG348">
            <v>4084.2021255587879</v>
          </cell>
          <cell r="AH348">
            <v>0.80350441176470511</v>
          </cell>
          <cell r="AI348">
            <v>8.8090701422376863E-2</v>
          </cell>
          <cell r="AJ348">
            <v>4567.4116081978173</v>
          </cell>
          <cell r="AK348">
            <v>0.7823595588235287</v>
          </cell>
          <cell r="AL348">
            <v>8.5772525069156419E-2</v>
          </cell>
          <cell r="AM348">
            <v>4649.3362063781296</v>
          </cell>
          <cell r="AN348">
            <v>0.77019852941176403</v>
          </cell>
          <cell r="AO348">
            <v>8.4439273384143629E-2</v>
          </cell>
          <cell r="AP348">
            <v>4720.009771439547</v>
          </cell>
          <cell r="AQ348">
            <v>0.84799374999999999</v>
          </cell>
          <cell r="AR348">
            <v>9.2968206702474993E-2</v>
          </cell>
          <cell r="AS348">
            <v>4216.2061897600724</v>
          </cell>
          <cell r="AT348">
            <v>0.74324158088235226</v>
          </cell>
          <cell r="AU348">
            <v>8.1483898815698605E-2</v>
          </cell>
          <cell r="AV348">
            <v>4847.0363959527167</v>
          </cell>
        </row>
        <row r="349">
          <cell r="B349">
            <v>85</v>
          </cell>
          <cell r="C349">
            <v>0.1218861041999903</v>
          </cell>
          <cell r="D349">
            <v>0.87990196078431293</v>
          </cell>
          <cell r="E349">
            <v>0.10724782207793254</v>
          </cell>
          <cell r="F349">
            <v>3827.6391573707865</v>
          </cell>
          <cell r="G349">
            <v>0.96499999999999997</v>
          </cell>
          <cell r="H349">
            <v>0.11762009055299064</v>
          </cell>
          <cell r="I349">
            <v>3324.952717486045</v>
          </cell>
          <cell r="J349">
            <v>0.95</v>
          </cell>
          <cell r="K349">
            <v>0.11579179898999077</v>
          </cell>
          <cell r="L349">
            <v>3398.2118383051529</v>
          </cell>
          <cell r="M349">
            <v>0.92500000000000004</v>
          </cell>
          <cell r="N349">
            <v>0.11274464638499103</v>
          </cell>
          <cell r="O349">
            <v>3483.6573204823067</v>
          </cell>
          <cell r="P349">
            <v>0.84910539215686198</v>
          </cell>
          <cell r="Q349">
            <v>0.1034941483052049</v>
          </cell>
          <cell r="R349">
            <v>3960.9149875343819</v>
          </cell>
          <cell r="S349">
            <v>0.83590686274509729</v>
          </cell>
          <cell r="T349">
            <v>0.10188543097403592</v>
          </cell>
          <cell r="U349">
            <v>4032.6256394133566</v>
          </cell>
          <cell r="V349">
            <v>0.81390931372548947</v>
          </cell>
          <cell r="W349">
            <v>9.9204235422087603E-2</v>
          </cell>
          <cell r="X349">
            <v>4118.5991125821884</v>
          </cell>
          <cell r="Y349">
            <v>0.91674999999999995</v>
          </cell>
          <cell r="Z349">
            <v>0.11173908602534111</v>
          </cell>
          <cell r="AA349">
            <v>3531.8759552947199</v>
          </cell>
          <cell r="AB349">
            <v>0.892625</v>
          </cell>
          <cell r="AC349">
            <v>0.10879858376151634</v>
          </cell>
          <cell r="AD349">
            <v>3617.336976520824</v>
          </cell>
          <cell r="AE349">
            <v>0.87875000000000003</v>
          </cell>
          <cell r="AF349">
            <v>0.10710741406574148</v>
          </cell>
          <cell r="AG349">
            <v>3690.7296411819616</v>
          </cell>
          <cell r="AH349">
            <v>0.8066501225490188</v>
          </cell>
          <cell r="AI349">
            <v>9.8319440889944654E-2</v>
          </cell>
          <cell r="AJ349">
            <v>4165.0651159469653</v>
          </cell>
          <cell r="AK349">
            <v>0.78542248774509738</v>
          </cell>
          <cell r="AL349">
            <v>9.5732087182314546E-2</v>
          </cell>
          <cell r="AM349">
            <v>4250.5509000616248</v>
          </cell>
          <cell r="AN349">
            <v>0.773213848039215</v>
          </cell>
          <cell r="AO349">
            <v>9.4244023650983222E-2</v>
          </cell>
          <cell r="AP349">
            <v>4321.4555759731338</v>
          </cell>
          <cell r="AQ349">
            <v>0.84799374999999999</v>
          </cell>
          <cell r="AR349">
            <v>0.10335865457344053</v>
          </cell>
          <cell r="AS349">
            <v>3824.2330612102037</v>
          </cell>
          <cell r="AT349">
            <v>0.74615136335784238</v>
          </cell>
          <cell r="AU349">
            <v>9.0945482823198795E-2</v>
          </cell>
          <cell r="AV349">
            <v>4452.0809727088972</v>
          </cell>
        </row>
        <row r="350">
          <cell r="B350">
            <v>86</v>
          </cell>
          <cell r="C350">
            <v>0.13458909453366558</v>
          </cell>
          <cell r="D350">
            <v>0.88333333333333253</v>
          </cell>
          <cell r="E350">
            <v>0.11888703350473782</v>
          </cell>
          <cell r="F350">
            <v>3417.1331940425571</v>
          </cell>
          <cell r="G350">
            <v>0.96499999999999997</v>
          </cell>
          <cell r="H350">
            <v>0.12987847622498727</v>
          </cell>
          <cell r="I350">
            <v>2933.8714777709242</v>
          </cell>
          <cell r="J350">
            <v>0.95</v>
          </cell>
          <cell r="K350">
            <v>0.12785963980698228</v>
          </cell>
          <cell r="L350">
            <v>3004.7267761987155</v>
          </cell>
          <cell r="M350">
            <v>0.92500000000000004</v>
          </cell>
          <cell r="N350">
            <v>0.12449491244364067</v>
          </cell>
          <cell r="O350">
            <v>3090.8936077580438</v>
          </cell>
          <cell r="P350">
            <v>0.85241666666666582</v>
          </cell>
          <cell r="Q350">
            <v>0.11472598733207198</v>
          </cell>
          <cell r="R350">
            <v>3550.98346439019</v>
          </cell>
          <cell r="S350">
            <v>0.83916666666666584</v>
          </cell>
          <cell r="T350">
            <v>0.11294268182950092</v>
          </cell>
          <cell r="U350">
            <v>3621.7598381847797</v>
          </cell>
          <cell r="V350">
            <v>0.81708333333333261</v>
          </cell>
          <cell r="W350">
            <v>0.10997050599188249</v>
          </cell>
          <cell r="X350">
            <v>3710.016636608384</v>
          </cell>
          <cell r="Y350">
            <v>0.91674999999999995</v>
          </cell>
          <cell r="Z350">
            <v>0.12338455241373791</v>
          </cell>
          <cell r="AA350">
            <v>3137.2273640952094</v>
          </cell>
          <cell r="AB350">
            <v>0.892625</v>
          </cell>
          <cell r="AC350">
            <v>0.12013759050811323</v>
          </cell>
          <cell r="AD350">
            <v>3223.7758364871929</v>
          </cell>
          <cell r="AE350">
            <v>0.87875000000000003</v>
          </cell>
          <cell r="AF350">
            <v>0.11827016682145863</v>
          </cell>
          <cell r="AG350">
            <v>3295.4251332991794</v>
          </cell>
          <cell r="AH350">
            <v>0.80979583333333249</v>
          </cell>
          <cell r="AI350">
            <v>0.10898968796546837</v>
          </cell>
          <cell r="AJ350">
            <v>3755.5582424768472</v>
          </cell>
          <cell r="AK350">
            <v>0.78848541666666594</v>
          </cell>
          <cell r="AL350">
            <v>0.1061215382821666</v>
          </cell>
          <cell r="AM350">
            <v>3843.6367907240601</v>
          </cell>
          <cell r="AN350">
            <v>0.77622916666666597</v>
          </cell>
          <cell r="AO350">
            <v>0.10447198069228836</v>
          </cell>
          <cell r="AP350">
            <v>3914.1842144644488</v>
          </cell>
          <cell r="AQ350">
            <v>0.84799374999999999</v>
          </cell>
          <cell r="AR350">
            <v>0.11413071098270758</v>
          </cell>
          <cell r="AS350">
            <v>3428.9654772282474</v>
          </cell>
          <cell r="AT350">
            <v>0.74906114583333261</v>
          </cell>
          <cell r="AU350">
            <v>0.10081546136805826</v>
          </cell>
          <cell r="AV350">
            <v>4047.18431907791</v>
          </cell>
        </row>
        <row r="351">
          <cell r="B351">
            <v>87</v>
          </cell>
          <cell r="C351">
            <v>0.14837518030481253</v>
          </cell>
          <cell r="D351">
            <v>0.88676470588235212</v>
          </cell>
          <cell r="E351">
            <v>0.13157387312323804</v>
          </cell>
          <cell r="F351">
            <v>3010.8803655122679</v>
          </cell>
          <cell r="G351">
            <v>0.96499999999999997</v>
          </cell>
          <cell r="H351">
            <v>0.14318204899414408</v>
          </cell>
          <cell r="I351">
            <v>2552.8247207980849</v>
          </cell>
          <cell r="J351">
            <v>0.95</v>
          </cell>
          <cell r="K351">
            <v>0.14095642128957189</v>
          </cell>
          <cell r="L351">
            <v>2620.5434928755526</v>
          </cell>
          <cell r="M351">
            <v>0.92500000000000004</v>
          </cell>
          <cell r="N351">
            <v>0.1372470417819516</v>
          </cell>
          <cell r="O351">
            <v>2706.0930786875974</v>
          </cell>
          <cell r="P351">
            <v>0.85572794117646978</v>
          </cell>
          <cell r="Q351">
            <v>0.12696878756392471</v>
          </cell>
          <cell r="R351">
            <v>3143.5933804381639</v>
          </cell>
          <cell r="S351">
            <v>0.8424264705882345</v>
          </cell>
          <cell r="T351">
            <v>0.12499517946707614</v>
          </cell>
          <cell r="U351">
            <v>3212.7085691178113</v>
          </cell>
          <cell r="V351">
            <v>0.82025735294117574</v>
          </cell>
          <cell r="W351">
            <v>0.1217058326389952</v>
          </cell>
          <cell r="X351">
            <v>3302.0242298422581</v>
          </cell>
          <cell r="Y351">
            <v>0.91674999999999995</v>
          </cell>
          <cell r="Z351">
            <v>0.13602294654443689</v>
          </cell>
          <cell r="AA351">
            <v>2750.1419699561911</v>
          </cell>
          <cell r="AB351">
            <v>0.892625</v>
          </cell>
          <cell r="AC351">
            <v>0.1324433953195833</v>
          </cell>
          <cell r="AD351">
            <v>2836.4791751533444</v>
          </cell>
          <cell r="AE351">
            <v>0.87875000000000003</v>
          </cell>
          <cell r="AF351">
            <v>0.13038468969285402</v>
          </cell>
          <cell r="AG351">
            <v>2905.674653036258</v>
          </cell>
          <cell r="AH351">
            <v>0.8129415441176463</v>
          </cell>
          <cell r="AI351">
            <v>0.12062034818572848</v>
          </cell>
          <cell r="AJ351">
            <v>3346.2411214931531</v>
          </cell>
          <cell r="AK351">
            <v>0.79154834558823461</v>
          </cell>
          <cell r="AL351">
            <v>0.11744612849663037</v>
          </cell>
          <cell r="AM351">
            <v>3435.7441418944927</v>
          </cell>
          <cell r="AN351">
            <v>0.77924448529411694</v>
          </cell>
          <cell r="AO351">
            <v>0.11562054100704544</v>
          </cell>
          <cell r="AP351">
            <v>3505.2616367848591</v>
          </cell>
          <cell r="AQ351">
            <v>0.84799374999999999</v>
          </cell>
          <cell r="AR351">
            <v>0.12582122555360412</v>
          </cell>
          <cell r="AS351">
            <v>3037.6152093770283</v>
          </cell>
          <cell r="AT351">
            <v>0.75197092830882284</v>
          </cell>
          <cell r="AU351">
            <v>0.11157382207179885</v>
          </cell>
          <cell r="AV351">
            <v>3639.1655647084995</v>
          </cell>
        </row>
        <row r="352">
          <cell r="B352">
            <v>88</v>
          </cell>
          <cell r="C352">
            <v>0.16317605406180086</v>
          </cell>
          <cell r="D352">
            <v>0.89019607843137172</v>
          </cell>
          <cell r="E352">
            <v>0.14525868341972062</v>
          </cell>
          <cell r="F352">
            <v>2614.7271743111078</v>
          </cell>
          <cell r="G352">
            <v>0.96499999999999997</v>
          </cell>
          <cell r="H352">
            <v>0.15746489216963783</v>
          </cell>
          <cell r="I352">
            <v>2187.3060465513113</v>
          </cell>
          <cell r="J352">
            <v>0.95</v>
          </cell>
          <cell r="K352">
            <v>0.15501725135871081</v>
          </cell>
          <cell r="L352">
            <v>2251.1610602861401</v>
          </cell>
          <cell r="M352">
            <v>0.92500000000000004</v>
          </cell>
          <cell r="N352">
            <v>0.15093785000716581</v>
          </cell>
          <cell r="O352">
            <v>2334.6898088511107</v>
          </cell>
          <cell r="P352">
            <v>0.85903921568627373</v>
          </cell>
          <cell r="Q352">
            <v>0.1401746295000304</v>
          </cell>
          <cell r="R352">
            <v>2744.4551403299506</v>
          </cell>
          <cell r="S352">
            <v>0.84568627450980305</v>
          </cell>
          <cell r="T352">
            <v>0.13799574924873459</v>
          </cell>
          <cell r="U352">
            <v>2811.135484945517</v>
          </cell>
          <cell r="V352">
            <v>0.82343137254901888</v>
          </cell>
          <cell r="W352">
            <v>0.13436428216324159</v>
          </cell>
          <cell r="X352">
            <v>2900.148621555169</v>
          </cell>
          <cell r="Y352">
            <v>0.91674999999999995</v>
          </cell>
          <cell r="Z352">
            <v>0.14959164756115592</v>
          </cell>
          <cell r="AA352">
            <v>2376.0595557872275</v>
          </cell>
          <cell r="AB352">
            <v>0.892625</v>
          </cell>
          <cell r="AC352">
            <v>0.14565502525691498</v>
          </cell>
          <cell r="AD352">
            <v>2460.8062424427444</v>
          </cell>
          <cell r="AE352">
            <v>0.87875000000000003</v>
          </cell>
          <cell r="AF352">
            <v>0.1433909575068075</v>
          </cell>
          <cell r="AG352">
            <v>2526.8191650517342</v>
          </cell>
          <cell r="AH352">
            <v>0.81608725490195999</v>
          </cell>
          <cell r="AI352">
            <v>0.13316589802502887</v>
          </cell>
          <cell r="AJ352">
            <v>2942.6163523052464</v>
          </cell>
          <cell r="AK352">
            <v>0.79461127450980329</v>
          </cell>
          <cell r="AL352">
            <v>0.12966153228752814</v>
          </cell>
          <cell r="AM352">
            <v>3032.2292939240069</v>
          </cell>
          <cell r="AN352">
            <v>0.78225980392156791</v>
          </cell>
          <cell r="AO352">
            <v>0.1276460680550795</v>
          </cell>
          <cell r="AP352">
            <v>3099.9813899685519</v>
          </cell>
          <cell r="AQ352">
            <v>0.84799374999999999</v>
          </cell>
          <cell r="AR352">
            <v>0.13837227399406923</v>
          </cell>
          <cell r="AS352">
            <v>2655.4187409729429</v>
          </cell>
          <cell r="AT352">
            <v>0.75488071078431307</v>
          </cell>
          <cell r="AU352">
            <v>0.12317845567315172</v>
          </cell>
          <cell r="AV352">
            <v>3233.1299535018957</v>
          </cell>
        </row>
        <row r="353">
          <cell r="B353">
            <v>89</v>
          </cell>
          <cell r="C353">
            <v>0.17940000164795816</v>
          </cell>
          <cell r="D353">
            <v>0.89362745098039131</v>
          </cell>
          <cell r="E353">
            <v>0.16031676617854285</v>
          </cell>
          <cell r="F353">
            <v>2234.9153474689101</v>
          </cell>
          <cell r="G353">
            <v>0.96499999999999997</v>
          </cell>
          <cell r="H353">
            <v>0.17312100159027963</v>
          </cell>
          <cell r="I353">
            <v>1842.8821357891125</v>
          </cell>
          <cell r="J353">
            <v>0.95</v>
          </cell>
          <cell r="K353">
            <v>0.17043000156556024</v>
          </cell>
          <cell r="L353">
            <v>1902.1922603548217</v>
          </cell>
          <cell r="M353">
            <v>0.92500000000000004</v>
          </cell>
          <cell r="N353">
            <v>0.16594500152436131</v>
          </cell>
          <cell r="O353">
            <v>1982.2967486694829</v>
          </cell>
          <cell r="P353">
            <v>0.86235049019607757</v>
          </cell>
          <cell r="Q353">
            <v>0.15470567936229385</v>
          </cell>
          <cell r="R353">
            <v>2359.7521578547462</v>
          </cell>
          <cell r="S353">
            <v>0.84894607843137171</v>
          </cell>
          <cell r="T353">
            <v>0.15230092786961572</v>
          </cell>
          <cell r="U353">
            <v>2423.2107374607554</v>
          </cell>
          <cell r="V353">
            <v>0.82660539215686202</v>
          </cell>
          <cell r="W353">
            <v>0.14829300871515214</v>
          </cell>
          <cell r="X353">
            <v>2510.4722338531942</v>
          </cell>
          <cell r="Y353">
            <v>0.91674999999999995</v>
          </cell>
          <cell r="Z353">
            <v>0.16446495151076565</v>
          </cell>
          <cell r="AA353">
            <v>2020.6208921335879</v>
          </cell>
          <cell r="AB353">
            <v>0.892625</v>
          </cell>
          <cell r="AC353">
            <v>0.16013692647100866</v>
          </cell>
          <cell r="AD353">
            <v>2102.3774470473722</v>
          </cell>
          <cell r="AE353">
            <v>0.87875000000000003</v>
          </cell>
          <cell r="AF353">
            <v>0.15764775144814325</v>
          </cell>
          <cell r="AG353">
            <v>2164.4961455284142</v>
          </cell>
          <cell r="AH353">
            <v>0.81923296568627368</v>
          </cell>
          <cell r="AI353">
            <v>0.14697039539417917</v>
          </cell>
          <cell r="AJ353">
            <v>2550.7602032073837</v>
          </cell>
          <cell r="AK353">
            <v>0.79767420343137174</v>
          </cell>
          <cell r="AL353">
            <v>0.1431027534101218</v>
          </cell>
          <cell r="AM353">
            <v>2639.065797426691</v>
          </cell>
          <cell r="AN353">
            <v>0.78527512254901888</v>
          </cell>
          <cell r="AO353">
            <v>0.14087835827939454</v>
          </cell>
          <cell r="AP353">
            <v>2704.280954495146</v>
          </cell>
          <cell r="AQ353">
            <v>0.84799374999999999</v>
          </cell>
          <cell r="AR353">
            <v>0.15213008014745821</v>
          </cell>
          <cell r="AS353">
            <v>2287.9824113780483</v>
          </cell>
          <cell r="AT353">
            <v>0.75779049325980319</v>
          </cell>
          <cell r="AU353">
            <v>0.13594761573961572</v>
          </cell>
          <cell r="AV353">
            <v>2834.8779988389233</v>
          </cell>
        </row>
        <row r="354">
          <cell r="B354">
            <v>90</v>
          </cell>
          <cell r="C354">
            <v>0.19725069060206851</v>
          </cell>
          <cell r="D354">
            <v>0.89705882352941091</v>
          </cell>
          <cell r="E354">
            <v>0.17694547245185541</v>
          </cell>
          <cell r="F354">
            <v>1876.6209462799</v>
          </cell>
          <cell r="G354">
            <v>0.96499999999999997</v>
          </cell>
          <cell r="H354">
            <v>0.1903469164309961</v>
          </cell>
          <cell r="I354">
            <v>1523.8405346284676</v>
          </cell>
          <cell r="J354">
            <v>1</v>
          </cell>
          <cell r="K354">
            <v>0.19725069060206851</v>
          </cell>
          <cell r="L354">
            <v>1578.0016304445528</v>
          </cell>
          <cell r="M354">
            <v>0.92500000000000004</v>
          </cell>
          <cell r="N354">
            <v>0.18245688880691338</v>
          </cell>
          <cell r="O354">
            <v>1653.344511689789</v>
          </cell>
          <cell r="P354">
            <v>0.86566176470588152</v>
          </cell>
          <cell r="Q354">
            <v>0.17075238091604047</v>
          </cell>
          <cell r="R354">
            <v>1994.6850971471888</v>
          </cell>
          <cell r="S354">
            <v>0.89705882352941091</v>
          </cell>
          <cell r="T354">
            <v>0.17694547245185541</v>
          </cell>
          <cell r="U354">
            <v>2054.1534937218667</v>
          </cell>
          <cell r="V354">
            <v>0.82977941176470515</v>
          </cell>
          <cell r="W354">
            <v>0.16367456201796626</v>
          </cell>
          <cell r="X354">
            <v>2138.1867529992551</v>
          </cell>
          <cell r="Y354">
            <v>0.96499999999999997</v>
          </cell>
          <cell r="Z354">
            <v>0.1903469164309961</v>
          </cell>
          <cell r="AA354">
            <v>1688.2995750871974</v>
          </cell>
          <cell r="AB354">
            <v>0.892625</v>
          </cell>
          <cell r="AC354">
            <v>0.1760708976986714</v>
          </cell>
          <cell r="AD354">
            <v>1765.7091843952403</v>
          </cell>
          <cell r="AE354">
            <v>0.92500000000000004</v>
          </cell>
          <cell r="AF354">
            <v>0.18245688880691338</v>
          </cell>
          <cell r="AG354">
            <v>1823.2681951676866</v>
          </cell>
          <cell r="AH354">
            <v>0.86566176470588152</v>
          </cell>
          <cell r="AI354">
            <v>0.17075238091604047</v>
          </cell>
          <cell r="AJ354">
            <v>2175.8739675862575</v>
          </cell>
          <cell r="AK354">
            <v>0.80073713235294042</v>
          </cell>
          <cell r="AL354">
            <v>0.15794595234733744</v>
          </cell>
          <cell r="AM354">
            <v>2261.4082153844529</v>
          </cell>
          <cell r="AN354">
            <v>0.82977941176470515</v>
          </cell>
          <cell r="AO354">
            <v>0.16367456201796626</v>
          </cell>
          <cell r="AP354">
            <v>2323.3062932996359</v>
          </cell>
          <cell r="AQ354">
            <v>0.892625</v>
          </cell>
          <cell r="AR354">
            <v>0.1760708976986714</v>
          </cell>
          <cell r="AS354">
            <v>1939.911463759131</v>
          </cell>
          <cell r="AT354">
            <v>0.80073713235294042</v>
          </cell>
          <cell r="AU354">
            <v>0.15794595234733744</v>
          </cell>
          <cell r="AV354">
            <v>2449.4830939840786</v>
          </cell>
        </row>
        <row r="355">
          <cell r="B355">
            <v>91</v>
          </cell>
          <cell r="C355">
            <v>0.21479325905116742</v>
          </cell>
          <cell r="D355">
            <v>0.9004901960784305</v>
          </cell>
          <cell r="E355">
            <v>0.19341922395931085</v>
          </cell>
          <cell r="F355">
            <v>1544.561366327355</v>
          </cell>
          <cell r="G355">
            <v>0.96499999999999997</v>
          </cell>
          <cell r="H355">
            <v>0.20727549498437656</v>
          </cell>
          <cell r="I355">
            <v>1233.7821877293782</v>
          </cell>
          <cell r="J355">
            <v>1</v>
          </cell>
          <cell r="K355">
            <v>0.21479325905116742</v>
          </cell>
          <cell r="L355">
            <v>1266.7397190681745</v>
          </cell>
          <cell r="M355">
            <v>0.92500000000000004</v>
          </cell>
          <cell r="N355">
            <v>0.19868376462232987</v>
          </cell>
          <cell r="O355">
            <v>1351.6804159608846</v>
          </cell>
          <cell r="P355">
            <v>0.86897303921568536</v>
          </cell>
          <cell r="Q355">
            <v>0.18664955112073497</v>
          </cell>
          <cell r="R355">
            <v>1654.0878676315629</v>
          </cell>
          <cell r="S355">
            <v>0.9004901960784305</v>
          </cell>
          <cell r="T355">
            <v>0.19341922395931085</v>
          </cell>
          <cell r="U355">
            <v>1690.6803332866216</v>
          </cell>
          <cell r="V355">
            <v>0.83295343137254829</v>
          </cell>
          <cell r="W355">
            <v>0.17891278216236256</v>
          </cell>
          <cell r="X355">
            <v>1788.2199726894846</v>
          </cell>
          <cell r="Y355">
            <v>0.96499999999999997</v>
          </cell>
          <cell r="Z355">
            <v>0.20727549498437656</v>
          </cell>
          <cell r="AA355">
            <v>1366.9369569575883</v>
          </cell>
          <cell r="AB355">
            <v>0.892625</v>
          </cell>
          <cell r="AC355">
            <v>0.19172983286054832</v>
          </cell>
          <cell r="AD355">
            <v>1454.8191832239816</v>
          </cell>
          <cell r="AE355">
            <v>0.92500000000000004</v>
          </cell>
          <cell r="AF355">
            <v>0.19868376462232987</v>
          </cell>
          <cell r="AG355">
            <v>1490.6003528167944</v>
          </cell>
          <cell r="AH355">
            <v>0.86897303921568536</v>
          </cell>
          <cell r="AI355">
            <v>0.18664955112073497</v>
          </cell>
          <cell r="AJ355">
            <v>1804.3383070476725</v>
          </cell>
          <cell r="AK355">
            <v>0.80380006127450898</v>
          </cell>
          <cell r="AL355">
            <v>0.17265083478667986</v>
          </cell>
          <cell r="AM355">
            <v>1904.2279411594627</v>
          </cell>
          <cell r="AN355">
            <v>0.83295343137254829</v>
          </cell>
          <cell r="AO355">
            <v>0.17891278216236256</v>
          </cell>
          <cell r="AP355">
            <v>1943.0401533102333</v>
          </cell>
          <cell r="AQ355">
            <v>0.892625</v>
          </cell>
          <cell r="AR355">
            <v>0.19172983286054832</v>
          </cell>
          <cell r="AS355">
            <v>1598.3495108791174</v>
          </cell>
          <cell r="AT355">
            <v>0.80380006127450898</v>
          </cell>
          <cell r="AU355">
            <v>0.17265083478667986</v>
          </cell>
          <cell r="AV355">
            <v>2062.5971539460606</v>
          </cell>
        </row>
        <row r="356">
          <cell r="B356">
            <v>92</v>
          </cell>
          <cell r="C356">
            <v>0.23362726014690219</v>
          </cell>
          <cell r="D356">
            <v>0.9039215686274501</v>
          </cell>
          <cell r="E356">
            <v>0.21118071946612119</v>
          </cell>
          <cell r="F356">
            <v>1245.8135054947852</v>
          </cell>
          <cell r="G356">
            <v>0.96499999999999997</v>
          </cell>
          <cell r="H356">
            <v>0.22545030604176061</v>
          </cell>
          <cell r="I356">
            <v>978.04937406486431</v>
          </cell>
          <cell r="J356">
            <v>1</v>
          </cell>
          <cell r="K356">
            <v>0.23362726014690219</v>
          </cell>
          <cell r="L356">
            <v>994.65256643996111</v>
          </cell>
          <cell r="M356">
            <v>0.92500000000000004</v>
          </cell>
          <cell r="N356">
            <v>0.21610521563588453</v>
          </cell>
          <cell r="O356">
            <v>1083.1234623514993</v>
          </cell>
          <cell r="P356">
            <v>0.87228431372548931</v>
          </cell>
          <cell r="Q356">
            <v>0.20378939428480694</v>
          </cell>
          <cell r="R356">
            <v>1345.353109623878</v>
          </cell>
          <cell r="S356">
            <v>0.9039215686274501</v>
          </cell>
          <cell r="T356">
            <v>0.21118071946612119</v>
          </cell>
          <cell r="U356">
            <v>1363.6702552590541</v>
          </cell>
          <cell r="V356">
            <v>0.83612745098039143</v>
          </cell>
          <cell r="W356">
            <v>0.19534216550616212</v>
          </cell>
          <cell r="X356">
            <v>1468.2845622573047</v>
          </cell>
          <cell r="Y356">
            <v>0.96499999999999997</v>
          </cell>
          <cell r="Z356">
            <v>0.22545030604176061</v>
          </cell>
          <cell r="AA356">
            <v>1083.6044225917667</v>
          </cell>
          <cell r="AB356">
            <v>0.892625</v>
          </cell>
          <cell r="AC356">
            <v>0.20854153308862858</v>
          </cell>
          <cell r="AD356">
            <v>1175.8869443821281</v>
          </cell>
          <cell r="AE356">
            <v>0.92500000000000004</v>
          </cell>
          <cell r="AF356">
            <v>0.21610521563588453</v>
          </cell>
          <cell r="AG356">
            <v>1194.4422631717805</v>
          </cell>
          <cell r="AH356">
            <v>0.87228431372548931</v>
          </cell>
          <cell r="AI356">
            <v>0.20378939428480694</v>
          </cell>
          <cell r="AJ356">
            <v>1467.5593719672775</v>
          </cell>
          <cell r="AK356">
            <v>0.80686299019607766</v>
          </cell>
          <cell r="AL356">
            <v>0.18850518971344643</v>
          </cell>
          <cell r="AM356">
            <v>1575.4613974941608</v>
          </cell>
          <cell r="AN356">
            <v>0.83612745098039143</v>
          </cell>
          <cell r="AO356">
            <v>0.19534216550616212</v>
          </cell>
          <cell r="AP356">
            <v>1595.4054336283159</v>
          </cell>
          <cell r="AQ356">
            <v>0.892625</v>
          </cell>
          <cell r="AR356">
            <v>0.20854153308862858</v>
          </cell>
          <cell r="AS356">
            <v>1291.898226305525</v>
          </cell>
          <cell r="AT356">
            <v>0.80686299019607766</v>
          </cell>
          <cell r="AU356">
            <v>0.18850518971344643</v>
          </cell>
          <cell r="AV356">
            <v>1706.4880334886432</v>
          </cell>
        </row>
        <row r="357">
          <cell r="B357">
            <v>93</v>
          </cell>
          <cell r="C357">
            <v>0.25321277913076257</v>
          </cell>
          <cell r="D357">
            <v>0.9073529411764697</v>
          </cell>
          <cell r="E357">
            <v>0.22975335988776521</v>
          </cell>
          <cell r="F357">
            <v>982.72171308378597</v>
          </cell>
          <cell r="G357">
            <v>0.96499999999999997</v>
          </cell>
          <cell r="H357">
            <v>0.24435033186118588</v>
          </cell>
          <cell r="I357">
            <v>757.5478433579882</v>
          </cell>
          <cell r="J357">
            <v>1</v>
          </cell>
          <cell r="K357">
            <v>0.25321277913076257</v>
          </cell>
          <cell r="L357">
            <v>762.27461254450839</v>
          </cell>
          <cell r="M357">
            <v>0.92500000000000004</v>
          </cell>
          <cell r="N357">
            <v>0.23422182069595537</v>
          </cell>
          <cell r="O357">
            <v>849.05483295974273</v>
          </cell>
          <cell r="P357">
            <v>0.87559558823529327</v>
          </cell>
          <cell r="Q357">
            <v>0.22171199229169344</v>
          </cell>
          <cell r="R357">
            <v>1071.1844143144465</v>
          </cell>
          <cell r="S357">
            <v>0.9073529411764697</v>
          </cell>
          <cell r="T357">
            <v>0.22975335988776521</v>
          </cell>
          <cell r="U357">
            <v>1075.6893896388979</v>
          </cell>
          <cell r="V357">
            <v>0.83930147058823446</v>
          </cell>
          <cell r="W357">
            <v>0.21252185789618283</v>
          </cell>
          <cell r="X357">
            <v>1181.4666762866955</v>
          </cell>
          <cell r="Y357">
            <v>0.96499999999999997</v>
          </cell>
          <cell r="Z357">
            <v>0.24435033186118588</v>
          </cell>
          <cell r="AA357">
            <v>839.30547389024753</v>
          </cell>
          <cell r="AB357">
            <v>0.892625</v>
          </cell>
          <cell r="AC357">
            <v>0.22602405697159694</v>
          </cell>
          <cell r="AD357">
            <v>930.66567826177629</v>
          </cell>
          <cell r="AE357">
            <v>0.92500000000000004</v>
          </cell>
          <cell r="AF357">
            <v>0.23422182069595537</v>
          </cell>
          <cell r="AG357">
            <v>936.31706032442901</v>
          </cell>
          <cell r="AH357">
            <v>0.87559558823529327</v>
          </cell>
          <cell r="AI357">
            <v>0.22171199229169344</v>
          </cell>
          <cell r="AJ357">
            <v>1168.4863364770742</v>
          </cell>
          <cell r="AK357">
            <v>0.80992591911764633</v>
          </cell>
          <cell r="AL357">
            <v>0.20508359286981645</v>
          </cell>
          <cell r="AM357">
            <v>1278.4787478733126</v>
          </cell>
          <cell r="AN357">
            <v>0.83930147058823446</v>
          </cell>
          <cell r="AO357">
            <v>0.21252185789618283</v>
          </cell>
          <cell r="AP357">
            <v>1283.7554813630632</v>
          </cell>
          <cell r="AQ357">
            <v>0.892625</v>
          </cell>
          <cell r="AR357">
            <v>0.22602405697159694</v>
          </cell>
          <cell r="AS357">
            <v>1022.4837895972909</v>
          </cell>
          <cell r="AT357">
            <v>0.80992591911764633</v>
          </cell>
          <cell r="AU357">
            <v>0.20508359286981645</v>
          </cell>
          <cell r="AV357">
            <v>1384.8061829921403</v>
          </cell>
        </row>
        <row r="358">
          <cell r="B358">
            <v>94</v>
          </cell>
          <cell r="C358">
            <v>0.2732786867786508</v>
          </cell>
          <cell r="D358">
            <v>0.91078431372548929</v>
          </cell>
          <cell r="E358">
            <v>0.24889794119349642</v>
          </cell>
          <cell r="F358">
            <v>756.93809766812569</v>
          </cell>
          <cell r="G358">
            <v>0.96499999999999997</v>
          </cell>
          <cell r="H358">
            <v>0.26371393274139804</v>
          </cell>
          <cell r="I358">
            <v>572.44077643273806</v>
          </cell>
          <cell r="J358">
            <v>1</v>
          </cell>
          <cell r="K358">
            <v>0.2732786867786508</v>
          </cell>
          <cell r="L358">
            <v>569.25693944128818</v>
          </cell>
          <cell r="M358">
            <v>0.92500000000000004</v>
          </cell>
          <cell r="N358">
            <v>0.252782785270252</v>
          </cell>
          <cell r="O358">
            <v>650.18766411321144</v>
          </cell>
          <cell r="P358">
            <v>0.87890686274509711</v>
          </cell>
          <cell r="Q358">
            <v>0.24018651325172402</v>
          </cell>
          <cell r="R358">
            <v>833.6899837049798</v>
          </cell>
          <cell r="S358">
            <v>0.91078431372548929</v>
          </cell>
          <cell r="T358">
            <v>0.24889794119349642</v>
          </cell>
          <cell r="U358">
            <v>828.54613817374161</v>
          </cell>
          <cell r="V358">
            <v>0.84247549019607759</v>
          </cell>
          <cell r="W358">
            <v>0.23023059560398418</v>
          </cell>
          <cell r="X358">
            <v>930.37918319981895</v>
          </cell>
          <cell r="Y358">
            <v>0.96499999999999997</v>
          </cell>
          <cell r="Z358">
            <v>0.26371393274139804</v>
          </cell>
          <cell r="AA358">
            <v>634.22090281225564</v>
          </cell>
          <cell r="AB358">
            <v>0.892625</v>
          </cell>
          <cell r="AC358">
            <v>0.24393538778579318</v>
          </cell>
          <cell r="AD358">
            <v>720.31284597682657</v>
          </cell>
          <cell r="AE358">
            <v>0.92500000000000004</v>
          </cell>
          <cell r="AF358">
            <v>0.252782785270252</v>
          </cell>
          <cell r="AG358">
            <v>717.01117370655652</v>
          </cell>
          <cell r="AH358">
            <v>0.87890686274509711</v>
          </cell>
          <cell r="AI358">
            <v>0.24018651325172402</v>
          </cell>
          <cell r="AJ358">
            <v>909.41890285112004</v>
          </cell>
          <cell r="AK358">
            <v>0.8129888480392149</v>
          </cell>
          <cell r="AL358">
            <v>0.22217252475784474</v>
          </cell>
          <cell r="AM358">
            <v>1016.2837328517494</v>
          </cell>
          <cell r="AN358">
            <v>0.84247549019607759</v>
          </cell>
          <cell r="AO358">
            <v>0.23023059560398418</v>
          </cell>
          <cell r="AP358">
            <v>1010.9293813793764</v>
          </cell>
          <cell r="AQ358">
            <v>0.892625</v>
          </cell>
          <cell r="AR358">
            <v>0.24393538778579318</v>
          </cell>
          <cell r="AS358">
            <v>791.37785528481845</v>
          </cell>
          <cell r="AT358">
            <v>0.8129888480392149</v>
          </cell>
          <cell r="AU358">
            <v>0.22217252475784474</v>
          </cell>
          <cell r="AV358">
            <v>1100.8051555557756</v>
          </cell>
        </row>
        <row r="359">
          <cell r="B359">
            <v>95</v>
          </cell>
          <cell r="C359">
            <v>0.29467984265373381</v>
          </cell>
          <cell r="D359">
            <v>0.91421568627450889</v>
          </cell>
          <cell r="E359">
            <v>0.26940093458294756</v>
          </cell>
          <cell r="F359">
            <v>568.53776354760748</v>
          </cell>
          <cell r="G359">
            <v>0.96499999999999997</v>
          </cell>
          <cell r="H359">
            <v>0.28436604816085315</v>
          </cell>
          <cell r="I359">
            <v>421.48016801812133</v>
          </cell>
          <cell r="J359">
            <v>1</v>
          </cell>
          <cell r="K359">
            <v>0.29467984265373381</v>
          </cell>
          <cell r="L359">
            <v>413.69115059113903</v>
          </cell>
          <cell r="M359">
            <v>0.92500000000000004</v>
          </cell>
          <cell r="N359">
            <v>0.27257885445470381</v>
          </cell>
          <cell r="O359">
            <v>485.83141543031479</v>
          </cell>
          <cell r="P359">
            <v>0.88221813725490106</v>
          </cell>
          <cell r="Q359">
            <v>0.25997190187254438</v>
          </cell>
          <cell r="R359">
            <v>633.4488933859941</v>
          </cell>
          <cell r="S359">
            <v>0.91421568627450889</v>
          </cell>
          <cell r="T359">
            <v>0.26940093458294756</v>
          </cell>
          <cell r="U359">
            <v>622.32271019847508</v>
          </cell>
          <cell r="V359">
            <v>0.84564950980392073</v>
          </cell>
          <cell r="W359">
            <v>0.24919586448922648</v>
          </cell>
          <cell r="X359">
            <v>716.17742971417636</v>
          </cell>
          <cell r="Y359">
            <v>0.96499999999999997</v>
          </cell>
          <cell r="Z359">
            <v>0.28436604816085315</v>
          </cell>
          <cell r="AA359">
            <v>466.96801430483578</v>
          </cell>
          <cell r="AB359">
            <v>0.892625</v>
          </cell>
          <cell r="AC359">
            <v>0.26303859454878914</v>
          </cell>
          <cell r="AD359">
            <v>544.60305256638105</v>
          </cell>
          <cell r="AE359">
            <v>0.92500000000000004</v>
          </cell>
          <cell r="AF359">
            <v>0.27257885445470381</v>
          </cell>
          <cell r="AG359">
            <v>535.76309214712069</v>
          </cell>
          <cell r="AH359">
            <v>0.88221813725490106</v>
          </cell>
          <cell r="AI359">
            <v>0.25997190187254438</v>
          </cell>
          <cell r="AJ359">
            <v>690.98874749010122</v>
          </cell>
          <cell r="AK359">
            <v>0.81605177696078357</v>
          </cell>
          <cell r="AL359">
            <v>0.24047400923210357</v>
          </cell>
          <cell r="AM359">
            <v>790.49341005374924</v>
          </cell>
          <cell r="AN359">
            <v>0.84564950980392073</v>
          </cell>
          <cell r="AO359">
            <v>0.24919586448922648</v>
          </cell>
          <cell r="AP359">
            <v>778.1825077908353</v>
          </cell>
          <cell r="AQ359">
            <v>0.892625</v>
          </cell>
          <cell r="AR359">
            <v>0.26303859454878914</v>
          </cell>
          <cell r="AS359">
            <v>598.33279127082699</v>
          </cell>
          <cell r="AT359">
            <v>0.81605177696078357</v>
          </cell>
          <cell r="AU359">
            <v>0.24047400923210357</v>
          </cell>
          <cell r="AV359">
            <v>856.23649487949695</v>
          </cell>
        </row>
        <row r="360">
          <cell r="B360">
            <v>96</v>
          </cell>
          <cell r="C360">
            <v>0.31649950009274563</v>
          </cell>
          <cell r="D360">
            <v>0.91764705882352848</v>
          </cell>
          <cell r="E360">
            <v>0.2904348353792251</v>
          </cell>
          <cell r="F360">
            <v>415.37315870218316</v>
          </cell>
          <cell r="G360">
            <v>0.96499999999999997</v>
          </cell>
          <cell r="H360">
            <v>0.30542201758949955</v>
          </cell>
          <cell r="I360">
            <v>301.62551826063572</v>
          </cell>
          <cell r="J360">
            <v>1</v>
          </cell>
          <cell r="K360">
            <v>0.31649950009274563</v>
          </cell>
          <cell r="L360">
            <v>291.78470742770008</v>
          </cell>
          <cell r="M360">
            <v>0.92500000000000004</v>
          </cell>
          <cell r="N360">
            <v>0.29276203758578973</v>
          </cell>
          <cell r="O360">
            <v>353.40404475421224</v>
          </cell>
          <cell r="P360">
            <v>0.88552941176470501</v>
          </cell>
          <cell r="Q360">
            <v>0.28026961614095225</v>
          </cell>
          <cell r="R360">
            <v>468.76997983337861</v>
          </cell>
          <cell r="S360">
            <v>0.91764705882352848</v>
          </cell>
          <cell r="T360">
            <v>0.2904348353792251</v>
          </cell>
          <cell r="U360">
            <v>454.66839045881306</v>
          </cell>
          <cell r="V360">
            <v>0.84882352941176387</v>
          </cell>
          <cell r="W360">
            <v>0.26865222272578321</v>
          </cell>
          <cell r="X360">
            <v>537.70897598887996</v>
          </cell>
          <cell r="Y360">
            <v>0.96499999999999997</v>
          </cell>
          <cell r="Z360">
            <v>0.30542201758949955</v>
          </cell>
          <cell r="AA360">
            <v>334.17816545944885</v>
          </cell>
          <cell r="AB360">
            <v>0.892625</v>
          </cell>
          <cell r="AC360">
            <v>0.28251536627028706</v>
          </cell>
          <cell r="AD360">
            <v>401.3514310323398</v>
          </cell>
          <cell r="AE360">
            <v>0.92500000000000004</v>
          </cell>
          <cell r="AF360">
            <v>0.29276203758578973</v>
          </cell>
          <cell r="AG360">
            <v>389.72540223054858</v>
          </cell>
          <cell r="AH360">
            <v>0.88552941176470501</v>
          </cell>
          <cell r="AI360">
            <v>0.28026961614095225</v>
          </cell>
          <cell r="AJ360">
            <v>511.35108863257227</v>
          </cell>
          <cell r="AK360">
            <v>0.81911470588235213</v>
          </cell>
          <cell r="AL360">
            <v>0.25924939493038079</v>
          </cell>
          <cell r="AM360">
            <v>600.40029046656684</v>
          </cell>
          <cell r="AN360">
            <v>0.84882352941176387</v>
          </cell>
          <cell r="AO360">
            <v>0.26865222272578321</v>
          </cell>
          <cell r="AP360">
            <v>584.26264503150389</v>
          </cell>
          <cell r="AQ360">
            <v>0.892625</v>
          </cell>
          <cell r="AR360">
            <v>0.28251536627028706</v>
          </cell>
          <cell r="AS360">
            <v>440.94817478249462</v>
          </cell>
          <cell r="AT360">
            <v>0.81911470588235213</v>
          </cell>
          <cell r="AU360">
            <v>0.25924939493038079</v>
          </cell>
          <cell r="AV360">
            <v>650.33387210498074</v>
          </cell>
        </row>
        <row r="361">
          <cell r="B361">
            <v>97</v>
          </cell>
          <cell r="C361">
            <v>0.33945521325638484</v>
          </cell>
          <cell r="D361">
            <v>0.92107843137254808</v>
          </cell>
          <cell r="E361">
            <v>0.31266487534742471</v>
          </cell>
          <cell r="F361">
            <v>294.73432373356587</v>
          </cell>
          <cell r="G361">
            <v>0.96499999999999997</v>
          </cell>
          <cell r="H361">
            <v>0.32757428079241135</v>
          </cell>
          <cell r="I361">
            <v>209.50244391699394</v>
          </cell>
          <cell r="J361">
            <v>1</v>
          </cell>
          <cell r="K361">
            <v>0.33945521325638484</v>
          </cell>
          <cell r="L361">
            <v>199.43499339212497</v>
          </cell>
          <cell r="M361">
            <v>0.92500000000000004</v>
          </cell>
          <cell r="N361">
            <v>0.31399607226215598</v>
          </cell>
          <cell r="O361">
            <v>249.94075652090942</v>
          </cell>
          <cell r="P361">
            <v>0.88884068627450885</v>
          </cell>
          <cell r="Q361">
            <v>0.30172160471026488</v>
          </cell>
          <cell r="R361">
            <v>337.38799752707564</v>
          </cell>
          <cell r="S361">
            <v>0.92107843137254808</v>
          </cell>
          <cell r="T361">
            <v>0.31266487534742471</v>
          </cell>
          <cell r="U361">
            <v>322.61685132377045</v>
          </cell>
          <cell r="V361">
            <v>0.851997549019607</v>
          </cell>
          <cell r="W361">
            <v>0.28921500969636788</v>
          </cell>
          <cell r="X361">
            <v>393.25226440986256</v>
          </cell>
          <cell r="Y361">
            <v>0.96499999999999997</v>
          </cell>
          <cell r="Z361">
            <v>0.32757428079241135</v>
          </cell>
          <cell r="AA361">
            <v>232.11279593046638</v>
          </cell>
          <cell r="AB361">
            <v>0.892625</v>
          </cell>
          <cell r="AC361">
            <v>0.30300620973298054</v>
          </cell>
          <cell r="AD361">
            <v>287.96348449113447</v>
          </cell>
          <cell r="AE361">
            <v>0.92500000000000004</v>
          </cell>
          <cell r="AF361">
            <v>0.31399607226215598</v>
          </cell>
          <cell r="AG361">
            <v>275.62859937459166</v>
          </cell>
          <cell r="AH361">
            <v>0.88884068627450885</v>
          </cell>
          <cell r="AI361">
            <v>0.30172160471026488</v>
          </cell>
          <cell r="AJ361">
            <v>368.03491530826318</v>
          </cell>
          <cell r="AK361">
            <v>0.8221776348039207</v>
          </cell>
          <cell r="AL361">
            <v>0.27909248435699502</v>
          </cell>
          <cell r="AM361">
            <v>444.7468784470845</v>
          </cell>
          <cell r="AN361">
            <v>0.851997549019607</v>
          </cell>
          <cell r="AO361">
            <v>0.28921500969636788</v>
          </cell>
          <cell r="AP361">
            <v>427.29918678814505</v>
          </cell>
          <cell r="AQ361">
            <v>0.892625</v>
          </cell>
          <cell r="AR361">
            <v>0.30300620973298054</v>
          </cell>
          <cell r="AS361">
            <v>316.37353967760362</v>
          </cell>
          <cell r="AT361">
            <v>0.8221776348039207</v>
          </cell>
          <cell r="AU361">
            <v>0.27909248435699502</v>
          </cell>
          <cell r="AV361">
            <v>481.73520925903284</v>
          </cell>
        </row>
        <row r="362">
          <cell r="B362">
            <v>98</v>
          </cell>
          <cell r="C362">
            <v>0.36359515019682648</v>
          </cell>
          <cell r="D362">
            <v>0.92450980392156767</v>
          </cell>
          <cell r="E362">
            <v>0.336147281015301</v>
          </cell>
          <cell r="F362">
            <v>202.58125314280298</v>
          </cell>
          <cell r="G362">
            <v>0.96499999999999997</v>
          </cell>
          <cell r="H362">
            <v>0.35086931993993753</v>
          </cell>
          <cell r="I362">
            <v>140.87483152663216</v>
          </cell>
          <cell r="J362">
            <v>1</v>
          </cell>
          <cell r="K362">
            <v>0.36359515019682648</v>
          </cell>
          <cell r="L362">
            <v>131.73574517941549</v>
          </cell>
          <cell r="M362">
            <v>0.92500000000000004</v>
          </cell>
          <cell r="N362">
            <v>0.3363255139320645</v>
          </cell>
          <cell r="O362">
            <v>171.46034067511201</v>
          </cell>
          <cell r="P362">
            <v>0.8921519607843128</v>
          </cell>
          <cell r="Q362">
            <v>0.32438212617976547</v>
          </cell>
          <cell r="R362">
            <v>235.59074950322349</v>
          </cell>
          <cell r="S362">
            <v>0.92450980392156767</v>
          </cell>
          <cell r="T362">
            <v>0.336147281015301</v>
          </cell>
          <cell r="U362">
            <v>221.7458937196451</v>
          </cell>
          <cell r="V362">
            <v>0.85517156862745014</v>
          </cell>
          <cell r="W362">
            <v>0.31093623493915346</v>
          </cell>
          <cell r="X362">
            <v>279.5178069454455</v>
          </cell>
          <cell r="Y362">
            <v>0.96499999999999997</v>
          </cell>
          <cell r="Z362">
            <v>0.35086931993993753</v>
          </cell>
          <cell r="AA362">
            <v>156.0786137408281</v>
          </cell>
          <cell r="AB362">
            <v>0.892625</v>
          </cell>
          <cell r="AC362">
            <v>0.32455412094444225</v>
          </cell>
          <cell r="AD362">
            <v>200.70876051397389</v>
          </cell>
          <cell r="AE362">
            <v>0.92500000000000004</v>
          </cell>
          <cell r="AF362">
            <v>0.3363255139320645</v>
          </cell>
          <cell r="AG362">
            <v>189.08230176785054</v>
          </cell>
          <cell r="AH362">
            <v>0.8921519607843128</v>
          </cell>
          <cell r="AI362">
            <v>0.32438212617976547</v>
          </cell>
          <cell r="AJ362">
            <v>256.99083007204757</v>
          </cell>
          <cell r="AK362">
            <v>0.82524056372548937</v>
          </cell>
          <cell r="AL362">
            <v>0.30005346671628308</v>
          </cell>
          <cell r="AM362">
            <v>320.62136723126918</v>
          </cell>
          <cell r="AN362">
            <v>0.85517156862745014</v>
          </cell>
          <cell r="AO362">
            <v>0.31093623493915346</v>
          </cell>
          <cell r="AP362">
            <v>303.71784833796153</v>
          </cell>
          <cell r="AQ362">
            <v>0.892625</v>
          </cell>
          <cell r="AR362">
            <v>0.32455412094444225</v>
          </cell>
          <cell r="AS362">
            <v>220.51039256008622</v>
          </cell>
          <cell r="AT362">
            <v>0.82524056372548937</v>
          </cell>
          <cell r="AU362">
            <v>0.30005346671628308</v>
          </cell>
          <cell r="AV362">
            <v>347.28653290469248</v>
          </cell>
        </row>
        <row r="363">
          <cell r="B363">
            <v>99</v>
          </cell>
          <cell r="C363">
            <v>0.38794878468039229</v>
          </cell>
          <cell r="D363">
            <v>0.92794117647058727</v>
          </cell>
          <cell r="E363">
            <v>0.35999365166665775</v>
          </cell>
          <cell r="F363">
            <v>134.48411571417736</v>
          </cell>
          <cell r="G363">
            <v>0.96499999999999997</v>
          </cell>
          <cell r="H363">
            <v>0.37437057721657857</v>
          </cell>
          <cell r="I363">
            <v>91.446175192229461</v>
          </cell>
          <cell r="J363">
            <v>1</v>
          </cell>
          <cell r="K363">
            <v>0.38794878468039229</v>
          </cell>
          <cell r="L363">
            <v>83.837267124615067</v>
          </cell>
          <cell r="M363">
            <v>0.92500000000000004</v>
          </cell>
          <cell r="N363">
            <v>0.35885262582936289</v>
          </cell>
          <cell r="O363">
            <v>113.7938534785881</v>
          </cell>
          <cell r="P363">
            <v>0.89546323529411664</v>
          </cell>
          <cell r="Q363">
            <v>0.34739387385832471</v>
          </cell>
          <cell r="R363">
            <v>159.16932127108333</v>
          </cell>
          <cell r="S363">
            <v>0.92794117647058727</v>
          </cell>
          <cell r="T363">
            <v>0.35999365166665775</v>
          </cell>
          <cell r="U363">
            <v>147.2066144694785</v>
          </cell>
          <cell r="V363">
            <v>0.85834558823529328</v>
          </cell>
          <cell r="W363">
            <v>0.33299412779165843</v>
          </cell>
          <cell r="X363">
            <v>192.60559245537951</v>
          </cell>
          <cell r="Y363">
            <v>0.96499999999999997</v>
          </cell>
          <cell r="Z363">
            <v>0.37437057721657857</v>
          </cell>
          <cell r="AA363">
            <v>101.31541668041555</v>
          </cell>
          <cell r="AB363">
            <v>0.892625</v>
          </cell>
          <cell r="AC363">
            <v>0.34629278392533519</v>
          </cell>
          <cell r="AD363">
            <v>135.56790517951251</v>
          </cell>
          <cell r="AE363">
            <v>0.92500000000000004</v>
          </cell>
          <cell r="AF363">
            <v>0.35885262582936289</v>
          </cell>
          <cell r="AG363">
            <v>125.48909945032051</v>
          </cell>
          <cell r="AH363">
            <v>0.89546323529411664</v>
          </cell>
          <cell r="AI363">
            <v>0.34739387385832471</v>
          </cell>
          <cell r="AJ363">
            <v>173.62759820457396</v>
          </cell>
          <cell r="AK363">
            <v>0.82830349264705794</v>
          </cell>
          <cell r="AL363">
            <v>0.32133933331895037</v>
          </cell>
          <cell r="AM363">
            <v>224.41781449021238</v>
          </cell>
          <cell r="AN363">
            <v>0.85834558823529328</v>
          </cell>
          <cell r="AO363">
            <v>0.33299412779165843</v>
          </cell>
          <cell r="AP363">
            <v>209.28096409193495</v>
          </cell>
          <cell r="AQ363">
            <v>0.892625</v>
          </cell>
          <cell r="AR363">
            <v>0.34629278392533519</v>
          </cell>
          <cell r="AS363">
            <v>148.94283594363355</v>
          </cell>
          <cell r="AT363">
            <v>0.82830349264705794</v>
          </cell>
          <cell r="AU363">
            <v>0.32133933331895037</v>
          </cell>
          <cell r="AV363">
            <v>243.08200476276099</v>
          </cell>
        </row>
        <row r="364">
          <cell r="B364">
            <v>100</v>
          </cell>
          <cell r="C364">
            <v>0.41321042719143553</v>
          </cell>
          <cell r="D364">
            <v>0.93137254901960687</v>
          </cell>
          <cell r="E364">
            <v>0.384852848854768</v>
          </cell>
          <cell r="F364">
            <v>86.070687807069305</v>
          </cell>
          <cell r="G364">
            <v>0.96499999999999997</v>
          </cell>
          <cell r="H364">
            <v>0.39874806223973525</v>
          </cell>
          <cell r="I364">
            <v>57.211417801266144</v>
          </cell>
          <cell r="J364">
            <v>1</v>
          </cell>
          <cell r="K364">
            <v>0.41321042719143553</v>
          </cell>
          <cell r="L364">
            <v>51.312701232695247</v>
          </cell>
          <cell r="M364">
            <v>0.92500000000000004</v>
          </cell>
          <cell r="N364">
            <v>0.3822196451520779</v>
          </cell>
          <cell r="O364">
            <v>72.95863035455497</v>
          </cell>
          <cell r="P364">
            <v>0.8987745098039206</v>
          </cell>
          <cell r="Q364">
            <v>0.37138299914485107</v>
          </cell>
          <cell r="R364">
            <v>103.87487415532146</v>
          </cell>
          <cell r="S364">
            <v>0.93137254901960687</v>
          </cell>
          <cell r="T364">
            <v>0.384852848854768</v>
          </cell>
          <cell r="U364">
            <v>94.213167777125079</v>
          </cell>
          <cell r="V364">
            <v>0.86151960784313641</v>
          </cell>
          <cell r="W364">
            <v>0.35598888519066041</v>
          </cell>
          <cell r="X364">
            <v>128.4690611879048</v>
          </cell>
          <cell r="Y364">
            <v>0.96499999999999997</v>
          </cell>
          <cell r="Z364">
            <v>0.39874806223973525</v>
          </cell>
          <cell r="AA364">
            <v>63.385905656830204</v>
          </cell>
          <cell r="AB364">
            <v>0.892625</v>
          </cell>
          <cell r="AC364">
            <v>0.36884195757175514</v>
          </cell>
          <cell r="AD364">
            <v>88.621717883973261</v>
          </cell>
          <cell r="AE364">
            <v>0.92500000000000004</v>
          </cell>
          <cell r="AF364">
            <v>0.3822196451520779</v>
          </cell>
          <cell r="AG364">
            <v>80.457006599610935</v>
          </cell>
          <cell r="AH364">
            <v>0.8987745098039206</v>
          </cell>
          <cell r="AI364">
            <v>0.37138299914485107</v>
          </cell>
          <cell r="AJ364">
            <v>113.31043425557031</v>
          </cell>
          <cell r="AK364">
            <v>0.83136642156862661</v>
          </cell>
          <cell r="AL364">
            <v>0.34352927420898727</v>
          </cell>
          <cell r="AM364">
            <v>152.30354359703165</v>
          </cell>
          <cell r="AN364">
            <v>0.86151960784313641</v>
          </cell>
          <cell r="AO364">
            <v>0.35598888519066041</v>
          </cell>
          <cell r="AP364">
            <v>139.59163199074371</v>
          </cell>
          <cell r="AQ364">
            <v>0.892625</v>
          </cell>
          <cell r="AR364">
            <v>0.36884195757175514</v>
          </cell>
          <cell r="AS364">
            <v>97.365006638978215</v>
          </cell>
          <cell r="AT364">
            <v>0.83136642156862661</v>
          </cell>
          <cell r="AU364">
            <v>0.34352927420898727</v>
          </cell>
          <cell r="AV364">
            <v>164.97019541046146</v>
          </cell>
        </row>
        <row r="365">
          <cell r="B365">
            <v>101</v>
          </cell>
          <cell r="C365">
            <v>0.43837551672087227</v>
          </cell>
          <cell r="D365">
            <v>0.93480392156862646</v>
          </cell>
          <cell r="E365">
            <v>0.4097951521503444</v>
          </cell>
          <cell r="F365">
            <v>52.946138401629341</v>
          </cell>
          <cell r="G365">
            <v>0.96499999999999997</v>
          </cell>
          <cell r="H365">
            <v>0.42303237363564172</v>
          </cell>
          <cell r="I365">
            <v>34.398475815023374</v>
          </cell>
          <cell r="J365">
            <v>1</v>
          </cell>
          <cell r="K365">
            <v>0.43837551672087227</v>
          </cell>
          <cell r="L365">
            <v>30.109758035986744</v>
          </cell>
          <cell r="M365">
            <v>0.92500000000000004</v>
          </cell>
          <cell r="N365">
            <v>0.40549735296680689</v>
          </cell>
          <cell r="O365">
            <v>45.072408549655357</v>
          </cell>
          <cell r="P365">
            <v>0.90208578431372455</v>
          </cell>
          <cell r="Q365">
            <v>0.39545232182508233</v>
          </cell>
          <cell r="R365">
            <v>65.297511855724196</v>
          </cell>
          <cell r="S365">
            <v>0.93480392156862646</v>
          </cell>
          <cell r="T365">
            <v>0.4097951521503444</v>
          </cell>
          <cell r="U365">
            <v>57.954961758466261</v>
          </cell>
          <cell r="V365">
            <v>0.86469362745097955</v>
          </cell>
          <cell r="W365">
            <v>0.37906051573906857</v>
          </cell>
          <cell r="X365">
            <v>82.735503314131833</v>
          </cell>
          <cell r="Y365">
            <v>0.96499999999999997</v>
          </cell>
          <cell r="Z365">
            <v>0.42303237363564172</v>
          </cell>
          <cell r="AA365">
            <v>38.110898602858484</v>
          </cell>
          <cell r="AB365">
            <v>0.892625</v>
          </cell>
          <cell r="AC365">
            <v>0.39130494561296864</v>
          </cell>
          <cell r="AD365">
            <v>55.934309976276737</v>
          </cell>
          <cell r="AE365">
            <v>0.92500000000000004</v>
          </cell>
          <cell r="AF365">
            <v>0.40549735296680689</v>
          </cell>
          <cell r="AG365">
            <v>49.704758087109255</v>
          </cell>
          <cell r="AH365">
            <v>0.90208578431372455</v>
          </cell>
          <cell r="AI365">
            <v>0.39545232182508233</v>
          </cell>
          <cell r="AJ365">
            <v>71.228865347331137</v>
          </cell>
          <cell r="AK365">
            <v>0.83442935049019529</v>
          </cell>
          <cell r="AL365">
            <v>0.36579339768820118</v>
          </cell>
          <cell r="AM365">
            <v>99.982817805686523</v>
          </cell>
          <cell r="AN365">
            <v>0.86469362745097955</v>
          </cell>
          <cell r="AO365">
            <v>0.37906051573906857</v>
          </cell>
          <cell r="AP365">
            <v>89.898562536413934</v>
          </cell>
          <cell r="AQ365">
            <v>0.892625</v>
          </cell>
          <cell r="AR365">
            <v>0.39130494561296864</v>
          </cell>
          <cell r="AS365">
            <v>61.452706991270553</v>
          </cell>
          <cell r="AT365">
            <v>0.83442935049019529</v>
          </cell>
          <cell r="AU365">
            <v>0.36579339768820118</v>
          </cell>
          <cell r="AV365">
            <v>108.29810391499083</v>
          </cell>
        </row>
        <row r="366">
          <cell r="B366">
            <v>102</v>
          </cell>
          <cell r="C366">
            <v>0.46281707236883141</v>
          </cell>
          <cell r="D366">
            <v>0.93823529411764606</v>
          </cell>
          <cell r="E366">
            <v>0.43423131201663839</v>
          </cell>
          <cell r="F366">
            <v>31.249067559560451</v>
          </cell>
          <cell r="G366">
            <v>0.96499999999999997</v>
          </cell>
          <cell r="H366">
            <v>0.44661847483592232</v>
          </cell>
          <cell r="I366">
            <v>19.846806941545822</v>
          </cell>
          <cell r="J366">
            <v>1</v>
          </cell>
          <cell r="K366">
            <v>0.46281707236883141</v>
          </cell>
          <cell r="L366">
            <v>16.91037729862062</v>
          </cell>
          <cell r="M366">
            <v>0.92500000000000004</v>
          </cell>
          <cell r="N366">
            <v>0.42810579194116904</v>
          </cell>
          <cell r="O366">
            <v>26.795666190931634</v>
          </cell>
          <cell r="P366">
            <v>0.90539705882352839</v>
          </cell>
          <cell r="Q366">
            <v>0.41903321609605604</v>
          </cell>
          <cell r="R366">
            <v>39.475459182977225</v>
          </cell>
          <cell r="S366">
            <v>0.93823529411764606</v>
          </cell>
          <cell r="T366">
            <v>0.43423131201663839</v>
          </cell>
          <cell r="U366">
            <v>34.205299386788184</v>
          </cell>
          <cell r="V366">
            <v>0.86786764705882269</v>
          </cell>
          <cell r="W366">
            <v>0.40166396361539058</v>
          </cell>
          <cell r="X366">
            <v>51.373740757945605</v>
          </cell>
          <cell r="Y366">
            <v>0.96499999999999997</v>
          </cell>
          <cell r="Z366">
            <v>0.44661847483592232</v>
          </cell>
          <cell r="AA366">
            <v>21.988754705503997</v>
          </cell>
          <cell r="AB366">
            <v>0.892625</v>
          </cell>
          <cell r="AC366">
            <v>0.41312208922322813</v>
          </cell>
          <cell r="AD366">
            <v>34.046937853110833</v>
          </cell>
          <cell r="AE366">
            <v>0.92500000000000004</v>
          </cell>
          <cell r="AF366">
            <v>0.42810579194116904</v>
          </cell>
          <cell r="AG366">
            <v>29.549610252930965</v>
          </cell>
          <cell r="AH366">
            <v>0.90539705882352839</v>
          </cell>
          <cell r="AI366">
            <v>0.41903321609605604</v>
          </cell>
          <cell r="AJ366">
            <v>43.061245164762894</v>
          </cell>
          <cell r="AK366">
            <v>0.83749227941176385</v>
          </cell>
          <cell r="AL366">
            <v>0.38760572488885187</v>
          </cell>
          <cell r="AM366">
            <v>63.409763170104071</v>
          </cell>
          <cell r="AN366">
            <v>0.86786764705882269</v>
          </cell>
          <cell r="AO366">
            <v>0.40166396361539058</v>
          </cell>
          <cell r="AP366">
            <v>55.821567057159967</v>
          </cell>
          <cell r="AQ366">
            <v>0.892625</v>
          </cell>
          <cell r="AR366">
            <v>0.41312208922322813</v>
          </cell>
          <cell r="AS366">
            <v>37.405958824281726</v>
          </cell>
          <cell r="AT366">
            <v>0.83749227941176385</v>
          </cell>
          <cell r="AU366">
            <v>0.38760572488885187</v>
          </cell>
          <cell r="AV366">
            <v>68.683372520736455</v>
          </cell>
        </row>
        <row r="367">
          <cell r="B367">
            <v>103</v>
          </cell>
          <cell r="C367">
            <v>0.48761713982932975</v>
          </cell>
          <cell r="D367">
            <v>0.94166666666666565</v>
          </cell>
          <cell r="E367">
            <v>0.45917280667261834</v>
          </cell>
          <cell r="F367">
            <v>17.679743953875946</v>
          </cell>
          <cell r="G367">
            <v>0.96499999999999997</v>
          </cell>
          <cell r="H367">
            <v>0.47055053993530321</v>
          </cell>
          <cell r="I367">
            <v>10.982856294949631</v>
          </cell>
          <cell r="J367">
            <v>1</v>
          </cell>
          <cell r="K367">
            <v>0.48761713982932975</v>
          </cell>
          <cell r="L367">
            <v>9.0839659846206775</v>
          </cell>
          <cell r="M367">
            <v>0.92500000000000004</v>
          </cell>
          <cell r="N367">
            <v>0.45104585434213001</v>
          </cell>
          <cell r="O367">
            <v>15.324286295671639</v>
          </cell>
          <cell r="P367">
            <v>0.90870833333333234</v>
          </cell>
          <cell r="Q367">
            <v>0.44310175843907668</v>
          </cell>
          <cell r="R367">
            <v>22.93393056466569</v>
          </cell>
          <cell r="S367">
            <v>0.94166666666666565</v>
          </cell>
          <cell r="T367">
            <v>0.45917280667261834</v>
          </cell>
          <cell r="U367">
            <v>19.352287356141236</v>
          </cell>
          <cell r="V367">
            <v>0.87104166666666583</v>
          </cell>
          <cell r="W367">
            <v>0.424734846172172</v>
          </cell>
          <cell r="X367">
            <v>30.738760419359632</v>
          </cell>
          <cell r="Y367">
            <v>0.96499999999999997</v>
          </cell>
          <cell r="Z367">
            <v>0.47055053993530321</v>
          </cell>
          <cell r="AA367">
            <v>12.168170615390592</v>
          </cell>
          <cell r="AB367">
            <v>0.892625</v>
          </cell>
          <cell r="AC367">
            <v>0.43525924944015548</v>
          </cell>
          <cell r="AD367">
            <v>19.981395755580277</v>
          </cell>
          <cell r="AE367">
            <v>0.92500000000000004</v>
          </cell>
          <cell r="AF367">
            <v>0.45104585434213001</v>
          </cell>
          <cell r="AG367">
            <v>16.899250954047066</v>
          </cell>
          <cell r="AH367">
            <v>0.90870833333333234</v>
          </cell>
          <cell r="AI367">
            <v>0.44310175843907668</v>
          </cell>
          <cell r="AJ367">
            <v>25.017153114271558</v>
          </cell>
          <cell r="AK367">
            <v>0.84055520833333242</v>
          </cell>
          <cell r="AL367">
            <v>0.40986912655614594</v>
          </cell>
          <cell r="AM367">
            <v>38.831775951525465</v>
          </cell>
          <cell r="AN367">
            <v>0.87104166666666583</v>
          </cell>
          <cell r="AO367">
            <v>0.424734846172172</v>
          </cell>
          <cell r="AP367">
            <v>33.40005517775878</v>
          </cell>
          <cell r="AQ367">
            <v>0.892625</v>
          </cell>
          <cell r="AR367">
            <v>0.43525924944015548</v>
          </cell>
          <cell r="AS367">
            <v>21.952730965396412</v>
          </cell>
          <cell r="AT367">
            <v>0.84055520833333242</v>
          </cell>
          <cell r="AU367">
            <v>0.40986912655614594</v>
          </cell>
          <cell r="AV367">
            <v>42.061304127025359</v>
          </cell>
        </row>
        <row r="368">
          <cell r="B368">
            <v>104</v>
          </cell>
          <cell r="C368">
            <v>0.51260835689977169</v>
          </cell>
          <cell r="D368">
            <v>0.94509803921568525</v>
          </cell>
          <cell r="E368">
            <v>0.48446515299154841</v>
          </cell>
          <cell r="F368">
            <v>9.5616863013214726</v>
          </cell>
          <cell r="G368">
            <v>0.96499999999999997</v>
          </cell>
          <cell r="H368">
            <v>0.49466706440827968</v>
          </cell>
          <cell r="I368">
            <v>5.8148673353292386</v>
          </cell>
          <cell r="J368">
            <v>1</v>
          </cell>
          <cell r="K368">
            <v>0.51260835689977169</v>
          </cell>
          <cell r="L368">
            <v>4.6544684728930212</v>
          </cell>
          <cell r="M368">
            <v>0.92500000000000004</v>
          </cell>
          <cell r="N368">
            <v>0.47416273013228882</v>
          </cell>
          <cell r="O368">
            <v>8.4123304912570287</v>
          </cell>
          <cell r="P368">
            <v>0.91201960784313618</v>
          </cell>
          <cell r="Q368">
            <v>0.46750887263684415</v>
          </cell>
          <cell r="R368">
            <v>12.771865603542638</v>
          </cell>
          <cell r="S368">
            <v>0.94509803921568525</v>
          </cell>
          <cell r="T368">
            <v>0.48446515299154841</v>
          </cell>
          <cell r="U368">
            <v>10.466243255286839</v>
          </cell>
          <cell r="V368">
            <v>0.87421568627450885</v>
          </cell>
          <cell r="W368">
            <v>0.4481302665171823</v>
          </cell>
          <cell r="X368">
            <v>17.68293774111967</v>
          </cell>
          <cell r="Y368">
            <v>0.96499999999999997</v>
          </cell>
          <cell r="Z368">
            <v>0.49466706440827968</v>
          </cell>
          <cell r="AA368">
            <v>6.4424313622936591</v>
          </cell>
          <cell r="AB368">
            <v>0.892625</v>
          </cell>
          <cell r="AC368">
            <v>0.45756703457765868</v>
          </cell>
          <cell r="AD368">
            <v>11.284308436239696</v>
          </cell>
          <cell r="AE368">
            <v>0.92500000000000004</v>
          </cell>
          <cell r="AF368">
            <v>0.47416273013228882</v>
          </cell>
          <cell r="AG368">
            <v>9.2769138697368501</v>
          </cell>
          <cell r="AH368">
            <v>0.91201960784313618</v>
          </cell>
          <cell r="AI368">
            <v>0.46750887263684415</v>
          </cell>
          <cell r="AJ368">
            <v>13.932008578198209</v>
          </cell>
          <cell r="AK368">
            <v>0.84361813725490098</v>
          </cell>
          <cell r="AL368">
            <v>0.43244570718908087</v>
          </cell>
          <cell r="AM368">
            <v>22.915829859649769</v>
          </cell>
          <cell r="AN368">
            <v>0.87421568627450885</v>
          </cell>
          <cell r="AO368">
            <v>0.4481302665171823</v>
          </cell>
          <cell r="AP368">
            <v>19.213887879691345</v>
          </cell>
          <cell r="AQ368">
            <v>0.892625</v>
          </cell>
          <cell r="AR368">
            <v>0.45756703457765868</v>
          </cell>
          <cell r="AS368">
            <v>12.397601762236309</v>
          </cell>
          <cell r="AT368">
            <v>0.84361813725490098</v>
          </cell>
          <cell r="AU368">
            <v>0.43244570718908087</v>
          </cell>
          <cell r="AV368">
            <v>24.82167414266906</v>
          </cell>
        </row>
        <row r="369">
          <cell r="B369">
            <v>105</v>
          </cell>
          <cell r="C369">
            <v>0.53760736507946216</v>
          </cell>
          <cell r="D369">
            <v>0.94852941176470484</v>
          </cell>
          <cell r="E369">
            <v>0.50993639775919519</v>
          </cell>
          <cell r="F369">
            <v>4.9293824844945719</v>
          </cell>
          <cell r="G369">
            <v>0.96499999999999997</v>
          </cell>
          <cell r="H369">
            <v>0.51879110730168099</v>
          </cell>
          <cell r="I369">
            <v>2.9384439806383287</v>
          </cell>
          <cell r="J369">
            <v>1</v>
          </cell>
          <cell r="K369">
            <v>0.53760736507946216</v>
          </cell>
          <cell r="L369">
            <v>2.2685490367615402</v>
          </cell>
          <cell r="M369">
            <v>0.92500000000000004</v>
          </cell>
          <cell r="N369">
            <v>0.4972868126985025</v>
          </cell>
          <cell r="O369">
            <v>4.4235168987474971</v>
          </cell>
          <cell r="P369">
            <v>0.91533088235294013</v>
          </cell>
          <cell r="Q369">
            <v>0.49208862383762331</v>
          </cell>
          <cell r="R369">
            <v>6.8009051137611323</v>
          </cell>
          <cell r="S369">
            <v>0.94852941176470484</v>
          </cell>
          <cell r="T369">
            <v>0.50993639775919519</v>
          </cell>
          <cell r="U369">
            <v>5.3957131153675384</v>
          </cell>
          <cell r="V369">
            <v>0.87738970588235199</v>
          </cell>
          <cell r="W369">
            <v>0.47169116792725552</v>
          </cell>
          <cell r="X369">
            <v>9.7586781383849708</v>
          </cell>
          <cell r="Y369">
            <v>0.96499999999999997</v>
          </cell>
          <cell r="Z369">
            <v>0.51879110730168099</v>
          </cell>
          <cell r="AA369">
            <v>3.2555727526560205</v>
          </cell>
          <cell r="AB369">
            <v>0.892625</v>
          </cell>
          <cell r="AC369">
            <v>0.47988177425405493</v>
          </cell>
          <cell r="AD369">
            <v>6.120980887809842</v>
          </cell>
          <cell r="AE369">
            <v>0.92500000000000004</v>
          </cell>
          <cell r="AF369">
            <v>0.4972868126985025</v>
          </cell>
          <cell r="AG369">
            <v>4.8781470620603287</v>
          </cell>
          <cell r="AH369">
            <v>0.91533088235294013</v>
          </cell>
          <cell r="AI369">
            <v>0.49208862383762331</v>
          </cell>
          <cell r="AJ369">
            <v>7.4186709542379221</v>
          </cell>
          <cell r="AK369">
            <v>0.84668106617646965</v>
          </cell>
          <cell r="AL369">
            <v>0.45518197704980157</v>
          </cell>
          <cell r="AM369">
            <v>13.00597761016887</v>
          </cell>
          <cell r="AN369">
            <v>0.87738970588235199</v>
          </cell>
          <cell r="AO369">
            <v>0.47169116792725552</v>
          </cell>
          <cell r="AP369">
            <v>10.603563183334005</v>
          </cell>
          <cell r="AQ369">
            <v>0.892625</v>
          </cell>
          <cell r="AR369">
            <v>0.47988177425405493</v>
          </cell>
          <cell r="AS369">
            <v>6.7248678880150861</v>
          </cell>
          <cell r="AT369">
            <v>0.84668106617646965</v>
          </cell>
          <cell r="AU369">
            <v>0.45518197704980157</v>
          </cell>
          <cell r="AV369">
            <v>14.087647714425618</v>
          </cell>
        </row>
        <row r="370">
          <cell r="B370">
            <v>106</v>
          </cell>
          <cell r="C370">
            <v>0.56243449717246785</v>
          </cell>
          <cell r="D370">
            <v>0.95196078431372444</v>
          </cell>
          <cell r="E370">
            <v>0.5354155850533977</v>
          </cell>
          <cell r="F370">
            <v>2.4157109371741381</v>
          </cell>
          <cell r="G370">
            <v>0.96499999999999997</v>
          </cell>
          <cell r="H370">
            <v>0.54274928977143144</v>
          </cell>
          <cell r="I370">
            <v>1.4140053741790108</v>
          </cell>
          <cell r="J370">
            <v>1</v>
          </cell>
          <cell r="K370">
            <v>0.56243449717246785</v>
          </cell>
          <cell r="L370">
            <v>1.0489603665546166</v>
          </cell>
          <cell r="M370">
            <v>0.92500000000000004</v>
          </cell>
          <cell r="N370">
            <v>0.52025190988453274</v>
          </cell>
          <cell r="O370">
            <v>2.22376027925139</v>
          </cell>
          <cell r="P370">
            <v>0.91864215686274409</v>
          </cell>
          <cell r="Q370">
            <v>0.51667603957652886</v>
          </cell>
          <cell r="R370">
            <v>3.4542570754801618</v>
          </cell>
          <cell r="S370">
            <v>0.95196078431372444</v>
          </cell>
          <cell r="T370">
            <v>0.5354155850533977</v>
          </cell>
          <cell r="U370">
            <v>2.6442426059749713</v>
          </cell>
          <cell r="V370">
            <v>0.88056372549019513</v>
          </cell>
          <cell r="W370">
            <v>0.4952594161743929</v>
          </cell>
          <cell r="X370">
            <v>5.155595849863988</v>
          </cell>
          <cell r="Y370">
            <v>0.96499999999999997</v>
          </cell>
          <cell r="Z370">
            <v>0.54274928977143144</v>
          </cell>
          <cell r="AA370">
            <v>1.566610559404422</v>
          </cell>
          <cell r="AB370">
            <v>0.892625</v>
          </cell>
          <cell r="AC370">
            <v>0.50204309303857408</v>
          </cell>
          <cell r="AD370">
            <v>3.1836337191924948</v>
          </cell>
          <cell r="AE370">
            <v>0.92500000000000004</v>
          </cell>
          <cell r="AF370">
            <v>0.52025190988453274</v>
          </cell>
          <cell r="AG370">
            <v>2.4523088576937839</v>
          </cell>
          <cell r="AH370">
            <v>0.91864215686274409</v>
          </cell>
          <cell r="AI370">
            <v>0.51667603957652886</v>
          </cell>
          <cell r="AJ370">
            <v>3.7680273736628354</v>
          </cell>
          <cell r="AK370">
            <v>0.84974399509803833</v>
          </cell>
          <cell r="AL370">
            <v>0.47792533660828918</v>
          </cell>
          <cell r="AM370">
            <v>7.0858910081067501</v>
          </cell>
          <cell r="AN370">
            <v>0.88056372549019513</v>
          </cell>
          <cell r="AO370">
            <v>0.4952594161743929</v>
          </cell>
          <cell r="AP370">
            <v>5.6019560811967413</v>
          </cell>
          <cell r="AQ370">
            <v>0.892625</v>
          </cell>
          <cell r="AR370">
            <v>0.50204309303857408</v>
          </cell>
          <cell r="AS370">
            <v>3.4977263542902879</v>
          </cell>
          <cell r="AT370">
            <v>0.84974399509803833</v>
          </cell>
          <cell r="AU370">
            <v>0.47792533660828918</v>
          </cell>
          <cell r="AV370">
            <v>7.675204375792247</v>
          </cell>
        </row>
        <row r="371">
          <cell r="B371">
            <v>107</v>
          </cell>
          <cell r="C371">
            <v>0.58711561677877067</v>
          </cell>
          <cell r="D371">
            <v>0.95539215686274404</v>
          </cell>
          <cell r="E371">
            <v>0.56092565544206996</v>
          </cell>
          <cell r="F371">
            <v>1.1223016524271552</v>
          </cell>
          <cell r="G371">
            <v>0.96499999999999997</v>
          </cell>
          <cell r="H371">
            <v>0.56656657019151369</v>
          </cell>
          <cell r="I371">
            <v>0.64655496161036552</v>
          </cell>
          <cell r="J371">
            <v>1</v>
          </cell>
          <cell r="K371">
            <v>0.58711561677877067</v>
          </cell>
          <cell r="L371">
            <v>0.45898887023762325</v>
          </cell>
          <cell r="M371">
            <v>0.92500000000000004</v>
          </cell>
          <cell r="N371">
            <v>0.54308194552036293</v>
          </cell>
          <cell r="O371">
            <v>1.0668447468454925</v>
          </cell>
          <cell r="P371">
            <v>0.92195343137254793</v>
          </cell>
          <cell r="Q371">
            <v>0.54129325750159751</v>
          </cell>
          <cell r="R371">
            <v>1.6695252100418689</v>
          </cell>
          <cell r="S371">
            <v>0.95539215686274404</v>
          </cell>
          <cell r="T371">
            <v>0.56092565544206996</v>
          </cell>
          <cell r="U371">
            <v>1.2284739040737611</v>
          </cell>
          <cell r="V371">
            <v>0.88373774509803826</v>
          </cell>
          <cell r="W371">
            <v>0.51885623128391478</v>
          </cell>
          <cell r="X371">
            <v>2.6022384592292265</v>
          </cell>
          <cell r="Y371">
            <v>0.96499999999999997</v>
          </cell>
          <cell r="Z371">
            <v>0.56656657019151369</v>
          </cell>
          <cell r="AA371">
            <v>0.71633379093924698</v>
          </cell>
          <cell r="AB371">
            <v>0.892625</v>
          </cell>
          <cell r="AC371">
            <v>0.52407407742715018</v>
          </cell>
          <cell r="AD371">
            <v>1.5853123997071954</v>
          </cell>
          <cell r="AE371">
            <v>0.92500000000000004</v>
          </cell>
          <cell r="AF371">
            <v>0.54308194552036293</v>
          </cell>
          <cell r="AG371">
            <v>1.1764904908518361</v>
          </cell>
          <cell r="AH371">
            <v>0.92195343137254793</v>
          </cell>
          <cell r="AI371">
            <v>0.54129325750159751</v>
          </cell>
          <cell r="AJ371">
            <v>1.8211779132227721</v>
          </cell>
          <cell r="AK371">
            <v>0.85280692401960689</v>
          </cell>
          <cell r="AL371">
            <v>0.50069626318897775</v>
          </cell>
          <cell r="AM371">
            <v>3.6993641628876821</v>
          </cell>
          <cell r="AN371">
            <v>0.88373774509803826</v>
          </cell>
          <cell r="AO371">
            <v>0.51885623128391478</v>
          </cell>
          <cell r="AP371">
            <v>2.8275345829886538</v>
          </cell>
          <cell r="AQ371">
            <v>0.892625</v>
          </cell>
          <cell r="AR371">
            <v>0.52407407742715018</v>
          </cell>
          <cell r="AS371">
            <v>1.7417169967798563</v>
          </cell>
          <cell r="AT371">
            <v>0.85280692401960689</v>
          </cell>
          <cell r="AU371">
            <v>0.50069626318897775</v>
          </cell>
          <cell r="AV371">
            <v>4.007029740954323</v>
          </cell>
        </row>
        <row r="372">
          <cell r="B372">
            <v>108</v>
          </cell>
          <cell r="C372">
            <v>0.61170018147581462</v>
          </cell>
          <cell r="D372">
            <v>0.95882352941176363</v>
          </cell>
          <cell r="E372">
            <v>0.58651252694445688</v>
          </cell>
          <cell r="F372">
            <v>0.49277386243573496</v>
          </cell>
          <cell r="G372">
            <v>0.96499999999999997</v>
          </cell>
          <cell r="H372">
            <v>0.59029067512416111</v>
          </cell>
          <cell r="I372">
            <v>0.28023853457047493</v>
          </cell>
          <cell r="J372">
            <v>1</v>
          </cell>
          <cell r="K372">
            <v>0.61170018147581462</v>
          </cell>
          <cell r="L372">
            <v>0.18950933659346994</v>
          </cell>
          <cell r="M372">
            <v>0.92500000000000004</v>
          </cell>
          <cell r="N372">
            <v>0.56582266786512858</v>
          </cell>
          <cell r="O372">
            <v>0.48746062616046332</v>
          </cell>
          <cell r="P372">
            <v>0.92526470588235188</v>
          </cell>
          <cell r="Q372">
            <v>0.56598458850140088</v>
          </cell>
          <cell r="R372">
            <v>0.76582247061726694</v>
          </cell>
          <cell r="S372">
            <v>0.95882352941176363</v>
          </cell>
          <cell r="T372">
            <v>0.58651252694445688</v>
          </cell>
          <cell r="U372">
            <v>0.53939137423770811</v>
          </cell>
          <cell r="V372">
            <v>0.8869117647058814</v>
          </cell>
          <cell r="W372">
            <v>0.54252408742362268</v>
          </cell>
          <cell r="X372">
            <v>1.252050819371489</v>
          </cell>
          <cell r="Y372">
            <v>0.96499999999999997</v>
          </cell>
          <cell r="Z372">
            <v>0.59029067512416111</v>
          </cell>
          <cell r="AA372">
            <v>0.31048301189451299</v>
          </cell>
          <cell r="AB372">
            <v>0.892625</v>
          </cell>
          <cell r="AC372">
            <v>0.54601887448984898</v>
          </cell>
          <cell r="AD372">
            <v>0.7544912663968254</v>
          </cell>
          <cell r="AE372">
            <v>0.92500000000000004</v>
          </cell>
          <cell r="AF372">
            <v>0.56582266786512858</v>
          </cell>
          <cell r="AG372">
            <v>0.53755974619381419</v>
          </cell>
          <cell r="AH372">
            <v>0.92526470588235188</v>
          </cell>
          <cell r="AI372">
            <v>0.56598458850140088</v>
          </cell>
          <cell r="AJ372">
            <v>0.83538658808445609</v>
          </cell>
          <cell r="AK372">
            <v>0.85586985294117557</v>
          </cell>
          <cell r="AL372">
            <v>0.52353574436379591</v>
          </cell>
          <cell r="AM372">
            <v>1.8471063503545988</v>
          </cell>
          <cell r="AN372">
            <v>0.8869117647058814</v>
          </cell>
          <cell r="AO372">
            <v>0.54252408742362268</v>
          </cell>
          <cell r="AP372">
            <v>1.3604506454342253</v>
          </cell>
          <cell r="AQ372">
            <v>0.892625</v>
          </cell>
          <cell r="AR372">
            <v>0.54601887448984898</v>
          </cell>
          <cell r="AS372">
            <v>0.8289282685532664</v>
          </cell>
          <cell r="AT372">
            <v>0.85586985294117557</v>
          </cell>
          <cell r="AU372">
            <v>0.52353574436379591</v>
          </cell>
          <cell r="AV372">
            <v>2.0007249231713957</v>
          </cell>
        </row>
        <row r="373">
          <cell r="B373">
            <v>109</v>
          </cell>
          <cell r="C373">
            <v>0.63602666054091517</v>
          </cell>
          <cell r="D373">
            <v>0.96225490196078323</v>
          </cell>
          <cell r="E373">
            <v>0.61201977188324264</v>
          </cell>
          <cell r="F373">
            <v>0.20375581916637187</v>
          </cell>
          <cell r="G373">
            <v>0.96499999999999997</v>
          </cell>
          <cell r="H373">
            <v>0.6137657274219831</v>
          </cell>
          <cell r="I373">
            <v>0.11481634080306372</v>
          </cell>
          <cell r="J373">
            <v>1</v>
          </cell>
          <cell r="K373">
            <v>0.63602666054091517</v>
          </cell>
          <cell r="L373">
            <v>7.3586441007883141E-2</v>
          </cell>
          <cell r="M373">
            <v>0.92500000000000004</v>
          </cell>
          <cell r="N373">
            <v>0.58832466100034653</v>
          </cell>
          <cell r="O373">
            <v>0.21164435418714386</v>
          </cell>
          <cell r="P373">
            <v>0.92857598039215583</v>
          </cell>
          <cell r="Q373">
            <v>0.59059907986732918</v>
          </cell>
          <cell r="R373">
            <v>0.33237875471982692</v>
          </cell>
          <cell r="S373">
            <v>0.96225490196078323</v>
          </cell>
          <cell r="T373">
            <v>0.61201977188324264</v>
          </cell>
          <cell r="U373">
            <v>0.22303157632150672</v>
          </cell>
          <cell r="V373">
            <v>0.89008578431372454</v>
          </cell>
          <cell r="W373">
            <v>0.56611828899199956</v>
          </cell>
          <cell r="X373">
            <v>0.57278309118397286</v>
          </cell>
          <cell r="Y373">
            <v>0.96499999999999997</v>
          </cell>
          <cell r="Z373">
            <v>0.6137657274219831</v>
          </cell>
          <cell r="AA373">
            <v>0.12720778518871798</v>
          </cell>
          <cell r="AB373">
            <v>0.892625</v>
          </cell>
          <cell r="AC373">
            <v>0.56773329786533444</v>
          </cell>
          <cell r="AD373">
            <v>0.34252479430640997</v>
          </cell>
          <cell r="AE373">
            <v>0.92500000000000004</v>
          </cell>
          <cell r="AF373">
            <v>0.58832466100034653</v>
          </cell>
          <cell r="AG373">
            <v>0.23339625646552883</v>
          </cell>
          <cell r="AH373">
            <v>0.92857598039215583</v>
          </cell>
          <cell r="AI373">
            <v>0.59059907986732918</v>
          </cell>
          <cell r="AJ373">
            <v>0.36257065378788594</v>
          </cell>
          <cell r="AK373">
            <v>0.85893278186274413</v>
          </cell>
          <cell r="AL373">
            <v>0.54630414887727952</v>
          </cell>
          <cell r="AM373">
            <v>0.8800801523026095</v>
          </cell>
          <cell r="AN373">
            <v>0.89008578431372454</v>
          </cell>
          <cell r="AO373">
            <v>0.56611828899199956</v>
          </cell>
          <cell r="AP373">
            <v>0.62237340053514378</v>
          </cell>
          <cell r="AQ373">
            <v>0.892625</v>
          </cell>
          <cell r="AR373">
            <v>0.56773329786533444</v>
          </cell>
          <cell r="AS373">
            <v>0.37631778832499263</v>
          </cell>
          <cell r="AT373">
            <v>0.85893278186274413</v>
          </cell>
          <cell r="AU373">
            <v>0.54630414887727952</v>
          </cell>
          <cell r="AV373">
            <v>0.95327391125166072</v>
          </cell>
        </row>
        <row r="374">
          <cell r="B374">
            <v>110</v>
          </cell>
          <cell r="C374">
            <v>0.6599371030338429</v>
          </cell>
          <cell r="D374">
            <v>0.96568627450980282</v>
          </cell>
          <cell r="E374">
            <v>0.63729220243954365</v>
          </cell>
          <cell r="F374">
            <v>7.9053229200285721E-2</v>
          </cell>
          <cell r="G374">
            <v>0.96499999999999997</v>
          </cell>
          <cell r="H374">
            <v>0.63683930442765835</v>
          </cell>
          <cell r="I374">
            <v>4.4346005870140995E-2</v>
          </cell>
          <cell r="J374">
            <v>1</v>
          </cell>
          <cell r="K374">
            <v>0.6599371030338429</v>
          </cell>
          <cell r="L374">
            <v>2.6783502672548171E-2</v>
          </cell>
          <cell r="M374">
            <v>0.92500000000000004</v>
          </cell>
          <cell r="N374">
            <v>0.61044182030630467</v>
          </cell>
          <cell r="O374">
            <v>8.7128761257355178E-2</v>
          </cell>
          <cell r="P374">
            <v>0.93188725490195967</v>
          </cell>
          <cell r="Q374">
            <v>0.61498697535415958</v>
          </cell>
          <cell r="R374">
            <v>0.13607616801484845</v>
          </cell>
          <cell r="S374">
            <v>0.96568627450980282</v>
          </cell>
          <cell r="T374">
            <v>0.63729220243954365</v>
          </cell>
          <cell r="U374">
            <v>8.6531841858458164E-2</v>
          </cell>
          <cell r="V374">
            <v>0.89325980392156767</v>
          </cell>
          <cell r="W374">
            <v>0.58949528725657796</v>
          </cell>
          <cell r="X374">
            <v>0.24852010763935367</v>
          </cell>
          <cell r="Y374">
            <v>0.96499999999999997</v>
          </cell>
          <cell r="Z374">
            <v>0.63683930442765835</v>
          </cell>
          <cell r="AA374">
            <v>4.9132006378625123E-2</v>
          </cell>
          <cell r="AB374">
            <v>0.892625</v>
          </cell>
          <cell r="AC374">
            <v>0.58907635659558399</v>
          </cell>
          <cell r="AD374">
            <v>0.1480620632341865</v>
          </cell>
          <cell r="AE374">
            <v>0.92500000000000004</v>
          </cell>
          <cell r="AF374">
            <v>0.61044182030630467</v>
          </cell>
          <cell r="AG374">
            <v>9.608348300169664E-2</v>
          </cell>
          <cell r="AH374">
            <v>0.93188725490195967</v>
          </cell>
          <cell r="AI374">
            <v>0.61498697535415958</v>
          </cell>
          <cell r="AJ374">
            <v>0.14843675927386454</v>
          </cell>
          <cell r="AK374">
            <v>0.8619957107843127</v>
          </cell>
          <cell r="AL374">
            <v>0.56886295220259764</v>
          </cell>
          <cell r="AM374">
            <v>0.39928871375514591</v>
          </cell>
          <cell r="AN374">
            <v>0.89325980392156767</v>
          </cell>
          <cell r="AO374">
            <v>0.58949528725657796</v>
          </cell>
          <cell r="AP374">
            <v>0.27003643591005577</v>
          </cell>
          <cell r="AQ374">
            <v>0.892625</v>
          </cell>
          <cell r="AR374">
            <v>0.58907635659558399</v>
          </cell>
          <cell r="AS374">
            <v>0.16266964931385572</v>
          </cell>
          <cell r="AT374">
            <v>0.8619957107843127</v>
          </cell>
          <cell r="AU374">
            <v>0.56886295220259764</v>
          </cell>
          <cell r="AV374">
            <v>0.43249641851840692</v>
          </cell>
        </row>
        <row r="375">
          <cell r="B375">
            <v>111</v>
          </cell>
          <cell r="C375">
            <v>0.68792696081891302</v>
          </cell>
          <cell r="D375">
            <v>0.96911764705882242</v>
          </cell>
          <cell r="E375">
            <v>0.66668215761715166</v>
          </cell>
          <cell r="F375">
            <v>2.867322265327759E-2</v>
          </cell>
          <cell r="G375">
            <v>0.96499999999999997</v>
          </cell>
          <cell r="H375">
            <v>0.66384951719025109</v>
          </cell>
          <cell r="I375">
            <v>1.6104726337655549E-2</v>
          </cell>
          <cell r="J375">
            <v>1</v>
          </cell>
          <cell r="K375">
            <v>0.68792696081891302</v>
          </cell>
          <cell r="L375">
            <v>9.1080755097275416E-3</v>
          </cell>
          <cell r="M375">
            <v>0.92500000000000004</v>
          </cell>
          <cell r="N375">
            <v>0.63633243875749457</v>
          </cell>
          <cell r="O375">
            <v>3.3941721634381847E-2</v>
          </cell>
          <cell r="P375">
            <v>0.93519852941176362</v>
          </cell>
          <cell r="Q375">
            <v>0.64334828210055139</v>
          </cell>
          <cell r="R375">
            <v>5.2391097029612366E-2</v>
          </cell>
          <cell r="S375">
            <v>0.96911764705882242</v>
          </cell>
          <cell r="T375">
            <v>0.66668215761715166</v>
          </cell>
          <cell r="U375">
            <v>3.1385773779331064E-2</v>
          </cell>
          <cell r="V375">
            <v>0.89643382352941081</v>
          </cell>
          <cell r="W375">
            <v>0.61668099579586544</v>
          </cell>
          <cell r="X375">
            <v>0.10201867539745721</v>
          </cell>
          <cell r="Y375">
            <v>0.96499999999999997</v>
          </cell>
          <cell r="Z375">
            <v>0.66384951719025109</v>
          </cell>
          <cell r="AA375">
            <v>1.7842813611326228E-2</v>
          </cell>
          <cell r="AB375">
            <v>0.892625</v>
          </cell>
          <cell r="AC375">
            <v>0.61406080340098224</v>
          </cell>
          <cell r="AD375">
            <v>6.0842202474166947E-2</v>
          </cell>
          <cell r="AE375">
            <v>0.92500000000000004</v>
          </cell>
          <cell r="AF375">
            <v>0.63633243875749457</v>
          </cell>
          <cell r="AG375">
            <v>3.7430106736771059E-2</v>
          </cell>
          <cell r="AH375">
            <v>0.93519852941176362</v>
          </cell>
          <cell r="AI375">
            <v>0.64334828210055139</v>
          </cell>
          <cell r="AJ375">
            <v>5.7150085656657093E-2</v>
          </cell>
          <cell r="AK375">
            <v>0.86505863970588137</v>
          </cell>
          <cell r="AL375">
            <v>0.59509716094301002</v>
          </cell>
          <cell r="AM375">
            <v>0.17214815726721566</v>
          </cell>
          <cell r="AN375">
            <v>0.89643382352941081</v>
          </cell>
          <cell r="AO375">
            <v>0.61668099579586544</v>
          </cell>
          <cell r="AP375">
            <v>0.11085122955351494</v>
          </cell>
          <cell r="AQ375">
            <v>0.892625</v>
          </cell>
          <cell r="AR375">
            <v>0.61406080340098224</v>
          </cell>
          <cell r="AS375">
            <v>6.6844804967368249E-2</v>
          </cell>
          <cell r="AT375">
            <v>0.86505863970588137</v>
          </cell>
          <cell r="AU375">
            <v>0.59509716094301002</v>
          </cell>
          <cell r="AV375">
            <v>0.18646522906297575</v>
          </cell>
        </row>
        <row r="376">
          <cell r="B376">
            <v>112</v>
          </cell>
          <cell r="C376">
            <v>0.71540455598143238</v>
          </cell>
          <cell r="D376">
            <v>0.97254901960784201</v>
          </cell>
          <cell r="E376">
            <v>0.69576599954272556</v>
          </cell>
          <cell r="F376">
            <v>9.5572967089534965E-3</v>
          </cell>
          <cell r="G376">
            <v>0.96499999999999997</v>
          </cell>
          <cell r="H376">
            <v>0.69036539652208218</v>
          </cell>
          <cell r="I376">
            <v>5.4136115339217918E-3</v>
          </cell>
          <cell r="J376">
            <v>1</v>
          </cell>
          <cell r="K376">
            <v>0.71540455598143238</v>
          </cell>
          <cell r="L376">
            <v>2.8423848054115017E-3</v>
          </cell>
          <cell r="M376">
            <v>0.92500000000000004</v>
          </cell>
          <cell r="N376">
            <v>0.66174921428282496</v>
          </cell>
          <cell r="O376">
            <v>1.2343503131147631E-2</v>
          </cell>
          <cell r="P376">
            <v>0.93850980392156746</v>
          </cell>
          <cell r="Q376">
            <v>0.67141418955873011</v>
          </cell>
          <cell r="R376">
            <v>1.8685374758247948E-2</v>
          </cell>
          <cell r="S376">
            <v>0.97254901960784201</v>
          </cell>
          <cell r="T376">
            <v>0.69576599954272556</v>
          </cell>
          <cell r="U376">
            <v>1.0461438397642806E-2</v>
          </cell>
          <cell r="V376">
            <v>0.89960784313725395</v>
          </cell>
          <cell r="W376">
            <v>0.64358354957702124</v>
          </cell>
          <cell r="X376">
            <v>3.9105697063578138E-2</v>
          </cell>
          <cell r="Y376">
            <v>0.96499999999999997</v>
          </cell>
          <cell r="Z376">
            <v>0.69036539652208218</v>
          </cell>
          <cell r="AA376">
            <v>5.9978704101316714E-3</v>
          </cell>
          <cell r="AB376">
            <v>0.892625</v>
          </cell>
          <cell r="AC376">
            <v>0.63858799178292602</v>
          </cell>
          <cell r="AD376">
            <v>2.3481390742194762E-2</v>
          </cell>
          <cell r="AE376">
            <v>0.92500000000000004</v>
          </cell>
          <cell r="AF376">
            <v>0.66174921428282496</v>
          </cell>
          <cell r="AG376">
            <v>1.3612115634008205E-2</v>
          </cell>
          <cell r="AH376">
            <v>0.93850980392156746</v>
          </cell>
          <cell r="AI376">
            <v>0.67141418955873011</v>
          </cell>
          <cell r="AJ376">
            <v>2.038267622754739E-2</v>
          </cell>
          <cell r="AK376">
            <v>0.86812156862744994</v>
          </cell>
          <cell r="AL376">
            <v>0.62105812534182536</v>
          </cell>
          <cell r="AM376">
            <v>6.9703277615924819E-2</v>
          </cell>
          <cell r="AN376">
            <v>0.89960784313725395</v>
          </cell>
          <cell r="AO376">
            <v>0.64358354957702124</v>
          </cell>
          <cell r="AP376">
            <v>4.2491382927257279E-2</v>
          </cell>
          <cell r="AQ376">
            <v>0.892625</v>
          </cell>
          <cell r="AR376">
            <v>0.63858799178292602</v>
          </cell>
          <cell r="AS376">
            <v>2.5798030325924134E-2</v>
          </cell>
          <cell r="AT376">
            <v>0.86812156862744994</v>
          </cell>
          <cell r="AU376">
            <v>0.62105812534182536</v>
          </cell>
          <cell r="AV376">
            <v>7.5500300633010844E-2</v>
          </cell>
        </row>
        <row r="377">
          <cell r="B377">
            <v>113</v>
          </cell>
          <cell r="C377">
            <v>0.74233431695755969</v>
          </cell>
          <cell r="D377">
            <v>0.97598039215686161</v>
          </cell>
          <cell r="E377">
            <v>0.72450373777573507</v>
          </cell>
          <cell r="F377">
            <v>2.9076546113220654E-3</v>
          </cell>
          <cell r="G377">
            <v>0.96499999999999997</v>
          </cell>
          <cell r="H377">
            <v>0.71635261586404508</v>
          </cell>
          <cell r="I377">
            <v>1.6762414606893564E-3</v>
          </cell>
          <cell r="J377">
            <v>1</v>
          </cell>
          <cell r="K377">
            <v>0.74233431695755969</v>
          </cell>
          <cell r="L377">
            <v>8.0892976576771628E-4</v>
          </cell>
          <cell r="M377">
            <v>0.92500000000000004</v>
          </cell>
          <cell r="N377">
            <v>0.68665924318574278</v>
          </cell>
          <cell r="O377">
            <v>4.1751996326130966E-3</v>
          </cell>
          <cell r="P377">
            <v>0.94182107843137142</v>
          </cell>
          <cell r="Q377">
            <v>0.69914610695358437</v>
          </cell>
          <cell r="R377">
            <v>6.1397490083377497E-3</v>
          </cell>
          <cell r="S377">
            <v>0.97598039215686161</v>
          </cell>
          <cell r="T377">
            <v>0.72450373777573507</v>
          </cell>
          <cell r="U377">
            <v>3.18272525425221E-3</v>
          </cell>
          <cell r="V377">
            <v>0.90278186274509709</v>
          </cell>
          <cell r="W377">
            <v>0.67016595744255503</v>
          </cell>
          <cell r="X377">
            <v>1.3937913738716824E-2</v>
          </cell>
          <cell r="Y377">
            <v>0.96499999999999997</v>
          </cell>
          <cell r="Z377">
            <v>0.71635261586404508</v>
          </cell>
          <cell r="AA377">
            <v>1.8571482261530564E-3</v>
          </cell>
          <cell r="AB377">
            <v>0.892625</v>
          </cell>
          <cell r="AC377">
            <v>0.66262616967424171</v>
          </cell>
          <cell r="AD377">
            <v>8.4864565838664186E-3</v>
          </cell>
          <cell r="AE377">
            <v>0.92500000000000004</v>
          </cell>
          <cell r="AF377">
            <v>0.68665924318574278</v>
          </cell>
          <cell r="AG377">
            <v>4.6043088084763177E-3</v>
          </cell>
          <cell r="AH377">
            <v>0.94182107843137142</v>
          </cell>
          <cell r="AI377">
            <v>0.69914610695358437</v>
          </cell>
          <cell r="AJ377">
            <v>6.6974581871906648E-3</v>
          </cell>
          <cell r="AK377">
            <v>0.87118449754901861</v>
          </cell>
          <cell r="AL377">
            <v>0.64671014893206558</v>
          </cell>
          <cell r="AM377">
            <v>2.6413490689597734E-2</v>
          </cell>
          <cell r="AN377">
            <v>0.90278186274509709</v>
          </cell>
          <cell r="AO377">
            <v>0.67016595744255503</v>
          </cell>
          <cell r="AP377">
            <v>1.51446278764966E-2</v>
          </cell>
          <cell r="AQ377">
            <v>0.892625</v>
          </cell>
          <cell r="AR377">
            <v>0.66262616967424171</v>
          </cell>
          <cell r="AS377">
            <v>9.3237179481372168E-3</v>
          </cell>
          <cell r="AT377">
            <v>0.87118449754901861</v>
          </cell>
          <cell r="AU377">
            <v>0.64671014893206558</v>
          </cell>
          <cell r="AV377">
            <v>2.8610225459128898E-2</v>
          </cell>
        </row>
        <row r="378">
          <cell r="B378">
            <v>114</v>
          </cell>
          <cell r="C378">
            <v>0.76868205714792714</v>
          </cell>
          <cell r="D378">
            <v>0.9794117647058812</v>
          </cell>
          <cell r="E378">
            <v>0.75285625008899837</v>
          </cell>
          <cell r="F378">
            <v>8.0104797725837691E-4</v>
          </cell>
          <cell r="G378">
            <v>0.96499999999999997</v>
          </cell>
          <cell r="H378">
            <v>0.74177818514774962</v>
          </cell>
          <cell r="I378">
            <v>4.7546150550476803E-4</v>
          </cell>
          <cell r="J378">
            <v>1</v>
          </cell>
          <cell r="K378">
            <v>0.76868205714792714</v>
          </cell>
          <cell r="L378">
            <v>2.0843344062989986E-4</v>
          </cell>
          <cell r="M378">
            <v>0.92500000000000004</v>
          </cell>
          <cell r="N378">
            <v>0.71103090286183268</v>
          </cell>
          <cell r="O378">
            <v>1.3082602127335963E-3</v>
          </cell>
          <cell r="P378">
            <v>0.94513235294117537</v>
          </cell>
          <cell r="Q378">
            <v>0.72650628133588346</v>
          </cell>
          <cell r="R378">
            <v>1.8471673914862818E-3</v>
          </cell>
          <cell r="S378">
            <v>0.9794117647058812</v>
          </cell>
          <cell r="T378">
            <v>0.75285625008899837</v>
          </cell>
          <cell r="U378">
            <v>8.7682891123325711E-4</v>
          </cell>
          <cell r="V378">
            <v>0.90595588235294011</v>
          </cell>
          <cell r="W378">
            <v>0.69639203133232352</v>
          </cell>
          <cell r="X378">
            <v>4.597198433257922E-3</v>
          </cell>
          <cell r="Y378">
            <v>0.96499999999999997</v>
          </cell>
          <cell r="Z378">
            <v>0.74177818514774962</v>
          </cell>
          <cell r="AA378">
            <v>5.2677523630104324E-4</v>
          </cell>
          <cell r="AB378">
            <v>0.892625</v>
          </cell>
          <cell r="AC378">
            <v>0.68614482126166843</v>
          </cell>
          <cell r="AD378">
            <v>2.8631083635922636E-3</v>
          </cell>
          <cell r="AE378">
            <v>0.92500000000000004</v>
          </cell>
          <cell r="AF378">
            <v>0.71103090286183268</v>
          </cell>
          <cell r="AG378">
            <v>1.4427176066545203E-3</v>
          </cell>
          <cell r="AH378">
            <v>0.94513235294117537</v>
          </cell>
          <cell r="AI378">
            <v>0.72650628133588346</v>
          </cell>
          <cell r="AJ378">
            <v>2.0149563691319009E-3</v>
          </cell>
          <cell r="AK378">
            <v>0.87424742647058729</v>
          </cell>
          <cell r="AL378">
            <v>0.67201831023569225</v>
          </cell>
          <cell r="AM378">
            <v>9.3316181919122568E-3</v>
          </cell>
          <cell r="AN378">
            <v>0.90595588235294011</v>
          </cell>
          <cell r="AO378">
            <v>0.69639203133232352</v>
          </cell>
          <cell r="AP378">
            <v>4.9952138355330473E-3</v>
          </cell>
          <cell r="AQ378">
            <v>0.892625</v>
          </cell>
          <cell r="AR378">
            <v>0.68614482126166843</v>
          </cell>
          <cell r="AS378">
            <v>3.1455784370400725E-3</v>
          </cell>
          <cell r="AT378">
            <v>0.87424742647058729</v>
          </cell>
          <cell r="AU378">
            <v>0.67201831023569225</v>
          </cell>
          <cell r="AV378">
            <v>1.0107702291475675E-2</v>
          </cell>
        </row>
        <row r="379">
          <cell r="B379">
            <v>115</v>
          </cell>
          <cell r="C379">
            <v>0.79441423727935812</v>
          </cell>
          <cell r="D379">
            <v>0.9828431372549008</v>
          </cell>
          <cell r="E379">
            <v>0.78078458124760353</v>
          </cell>
          <cell r="F379">
            <v>1.9797400095825804E-4</v>
          </cell>
          <cell r="G379">
            <v>0.96499999999999997</v>
          </cell>
          <cell r="H379">
            <v>0.76660973897458051</v>
          </cell>
          <cell r="I379">
            <v>1.2277453284382443E-4</v>
          </cell>
          <cell r="J379">
            <v>1</v>
          </cell>
          <cell r="K379">
            <v>0.79441423727935812</v>
          </cell>
          <cell r="L379">
            <v>4.8214394708088096E-5</v>
          </cell>
          <cell r="M379">
            <v>0.92500000000000004</v>
          </cell>
          <cell r="N379">
            <v>0.73483316948340627</v>
          </cell>
          <cell r="O379">
            <v>3.7804677249541404E-4</v>
          </cell>
          <cell r="P379">
            <v>0.94844362745097921</v>
          </cell>
          <cell r="Q379">
            <v>0.75345712090393735</v>
          </cell>
          <cell r="R379">
            <v>5.0518867889267922E-4</v>
          </cell>
          <cell r="S379">
            <v>0.9828431372549008</v>
          </cell>
          <cell r="T379">
            <v>0.78078458124760353</v>
          </cell>
          <cell r="U379">
            <v>2.1670278515256795E-4</v>
          </cell>
          <cell r="V379">
            <v>0.90912990196078325</v>
          </cell>
          <cell r="W379">
            <v>0.7222257376540332</v>
          </cell>
          <cell r="X379">
            <v>1.3957460778836626E-3</v>
          </cell>
          <cell r="Y379">
            <v>0.96499999999999997</v>
          </cell>
          <cell r="Z379">
            <v>0.76660973897458051</v>
          </cell>
          <cell r="AA379">
            <v>1.3602485753687842E-4</v>
          </cell>
          <cell r="AB379">
            <v>0.892625</v>
          </cell>
          <cell r="AC379">
            <v>0.70911400855148699</v>
          </cell>
          <cell r="AD379">
            <v>8.9860138720246189E-4</v>
          </cell>
          <cell r="AE379">
            <v>0.92500000000000004</v>
          </cell>
          <cell r="AF379">
            <v>0.73483316948340627</v>
          </cell>
          <cell r="AG379">
            <v>4.1690080422029436E-4</v>
          </cell>
          <cell r="AH379">
            <v>0.94844362745097921</v>
          </cell>
          <cell r="AI379">
            <v>0.75345712090393735</v>
          </cell>
          <cell r="AJ379">
            <v>5.5107791033982985E-4</v>
          </cell>
          <cell r="AK379">
            <v>0.87731035539215585</v>
          </cell>
          <cell r="AL379">
            <v>0.69694783683614214</v>
          </cell>
          <cell r="AM379">
            <v>3.0605999028187362E-3</v>
          </cell>
          <cell r="AN379">
            <v>0.90912990196078325</v>
          </cell>
          <cell r="AO379">
            <v>0.7222257376540332</v>
          </cell>
          <cell r="AP379">
            <v>1.5165867256668616E-3</v>
          </cell>
          <cell r="AQ379">
            <v>0.892625</v>
          </cell>
          <cell r="AR379">
            <v>0.70911400855148699</v>
          </cell>
          <cell r="AS379">
            <v>9.8725608259265358E-4</v>
          </cell>
          <cell r="AT379">
            <v>0.87731035539215585</v>
          </cell>
          <cell r="AU379">
            <v>0.69694783683614214</v>
          </cell>
          <cell r="AV379">
            <v>3.3151412771927572E-3</v>
          </cell>
        </row>
        <row r="380">
          <cell r="B380">
            <v>116</v>
          </cell>
          <cell r="C380">
            <v>0.81966271830564941</v>
          </cell>
          <cell r="D380">
            <v>0.9862745098039204</v>
          </cell>
          <cell r="E380">
            <v>0.80841244570145321</v>
          </cell>
          <cell r="F380">
            <v>4.3398953522151875E-5</v>
          </cell>
          <cell r="G380">
            <v>0.96499999999999997</v>
          </cell>
          <cell r="H380">
            <v>0.79097452316495165</v>
          </cell>
          <cell r="I380">
            <v>2.8654380267694121E-5</v>
          </cell>
          <cell r="J380">
            <v>1</v>
          </cell>
          <cell r="K380">
            <v>0.81966271830564941</v>
          </cell>
          <cell r="L380">
            <v>9.9121931101763713E-6</v>
          </cell>
          <cell r="M380">
            <v>0.92500000000000004</v>
          </cell>
          <cell r="N380">
            <v>0.75818801443272577</v>
          </cell>
          <cell r="O380">
            <v>1.0024546444963672E-4</v>
          </cell>
          <cell r="P380">
            <v>0.95175490196078316</v>
          </cell>
          <cell r="Q380">
            <v>0.7801180101019024</v>
          </cell>
          <cell r="R380">
            <v>1.2455067138093744E-4</v>
          </cell>
          <cell r="S380">
            <v>0.9862745098039204</v>
          </cell>
          <cell r="T380">
            <v>0.80841244570145321</v>
          </cell>
          <cell r="U380">
            <v>4.750459179203079E-5</v>
          </cell>
          <cell r="V380">
            <v>0.91230392156862639</v>
          </cell>
          <cell r="W380">
            <v>0.74778151227384426</v>
          </cell>
          <cell r="X380">
            <v>3.8770233720641071E-4</v>
          </cell>
          <cell r="Y380">
            <v>0.96499999999999997</v>
          </cell>
          <cell r="Z380">
            <v>0.79097452316495165</v>
          </cell>
          <cell r="AA380">
            <v>3.1746877006477555E-5</v>
          </cell>
          <cell r="AB380">
            <v>0.892625</v>
          </cell>
          <cell r="AC380">
            <v>0.73165143392758025</v>
          </cell>
          <cell r="AD380">
            <v>2.6139055543339726E-4</v>
          </cell>
          <cell r="AE380">
            <v>0.92500000000000004</v>
          </cell>
          <cell r="AF380">
            <v>0.75818801443272577</v>
          </cell>
          <cell r="AG380">
            <v>1.1054826489491442E-4</v>
          </cell>
          <cell r="AH380">
            <v>0.95175490196078316</v>
          </cell>
          <cell r="AI380">
            <v>0.7801180101019024</v>
          </cell>
          <cell r="AJ380">
            <v>1.3586433462142353E-4</v>
          </cell>
          <cell r="AK380">
            <v>0.88037328431372441</v>
          </cell>
          <cell r="AL380">
            <v>0.72160915934425973</v>
          </cell>
          <cell r="AM380">
            <v>9.275214211283112E-4</v>
          </cell>
          <cell r="AN380">
            <v>0.91230392156862639</v>
          </cell>
          <cell r="AO380">
            <v>0.74778151227384426</v>
          </cell>
          <cell r="AP380">
            <v>4.2126875900579759E-4</v>
          </cell>
          <cell r="AQ380">
            <v>0.892625</v>
          </cell>
          <cell r="AR380">
            <v>0.73165143392758025</v>
          </cell>
          <cell r="AS380">
            <v>2.8717896439853908E-4</v>
          </cell>
          <cell r="AT380">
            <v>0.88037328431372441</v>
          </cell>
          <cell r="AU380">
            <v>0.72160915934425973</v>
          </cell>
          <cell r="AV380">
            <v>1.0046607352470595E-3</v>
          </cell>
        </row>
        <row r="381">
          <cell r="B381">
            <v>117</v>
          </cell>
          <cell r="C381">
            <v>0.84458118426341355</v>
          </cell>
          <cell r="D381">
            <v>0.98970588235293999</v>
          </cell>
          <cell r="E381">
            <v>0.83588696619011271</v>
          </cell>
          <cell r="F381">
            <v>8.3146993644253808E-6</v>
          </cell>
          <cell r="G381">
            <v>0.96499999999999997</v>
          </cell>
          <cell r="H381">
            <v>0.81502084281419407</v>
          </cell>
          <cell r="I381">
            <v>5.9894954988675637E-6</v>
          </cell>
          <cell r="J381">
            <v>1</v>
          </cell>
          <cell r="K381">
            <v>0.84458118426341355</v>
          </cell>
          <cell r="L381">
            <v>1.7875379611186774E-6</v>
          </cell>
          <cell r="M381">
            <v>0.92500000000000004</v>
          </cell>
          <cell r="N381">
            <v>0.78123759544365756</v>
          </cell>
          <cell r="O381">
            <v>2.4240554802680256E-5</v>
          </cell>
          <cell r="P381">
            <v>0.95506617647058711</v>
          </cell>
          <cell r="Q381">
            <v>0.80663092237345879</v>
          </cell>
          <cell r="R381">
            <v>2.738644946638456E-5</v>
          </cell>
          <cell r="S381">
            <v>0.98970588235293999</v>
          </cell>
          <cell r="T381">
            <v>0.83588696619011271</v>
          </cell>
          <cell r="U381">
            <v>9.101288559385999E-6</v>
          </cell>
          <cell r="V381">
            <v>0.91547794117646952</v>
          </cell>
          <cell r="W381">
            <v>0.77319544372585425</v>
          </cell>
          <cell r="X381">
            <v>9.7785697178096991E-5</v>
          </cell>
          <cell r="Y381">
            <v>0.96499999999999997</v>
          </cell>
          <cell r="Z381">
            <v>0.81502084281419407</v>
          </cell>
          <cell r="AA381">
            <v>6.6359061043026038E-6</v>
          </cell>
          <cell r="AB381">
            <v>0.892625</v>
          </cell>
          <cell r="AC381">
            <v>0.75389427960312949</v>
          </cell>
          <cell r="AD381">
            <v>7.0143780735425497E-5</v>
          </cell>
          <cell r="AE381">
            <v>0.92500000000000004</v>
          </cell>
          <cell r="AF381">
            <v>0.78123759544365756</v>
          </cell>
          <cell r="AG381">
            <v>2.6731895435256256E-5</v>
          </cell>
          <cell r="AH381">
            <v>0.95506617647058711</v>
          </cell>
          <cell r="AI381">
            <v>0.80663092237345879</v>
          </cell>
          <cell r="AJ381">
            <v>2.9874120252739602E-5</v>
          </cell>
          <cell r="AK381">
            <v>0.88343621323529309</v>
          </cell>
          <cell r="AL381">
            <v>0.74613360319544941</v>
          </cell>
          <cell r="AM381">
            <v>2.5821346815411744E-4</v>
          </cell>
          <cell r="AN381">
            <v>0.91547794117646952</v>
          </cell>
          <cell r="AO381">
            <v>0.77319544372585425</v>
          </cell>
          <cell r="AP381">
            <v>1.0625176932271663E-4</v>
          </cell>
          <cell r="AQ381">
            <v>0.892625</v>
          </cell>
          <cell r="AR381">
            <v>0.75389427960312949</v>
          </cell>
          <cell r="AS381">
            <v>7.7064063302510443E-5</v>
          </cell>
          <cell r="AT381">
            <v>0.88343621323529309</v>
          </cell>
          <cell r="AU381">
            <v>0.74613360319544941</v>
          </cell>
          <cell r="AV381">
            <v>2.7968834665924303E-4</v>
          </cell>
        </row>
        <row r="382">
          <cell r="B382">
            <v>118</v>
          </cell>
          <cell r="C382">
            <v>0.86916963515265089</v>
          </cell>
          <cell r="D382">
            <v>0.99313725490195959</v>
          </cell>
          <cell r="E382">
            <v>0.86320474549964143</v>
          </cell>
          <cell r="F382">
            <v>1.3645505379129908E-6</v>
          </cell>
          <cell r="G382">
            <v>0.96499999999999997</v>
          </cell>
          <cell r="H382">
            <v>0.83874869792230811</v>
          </cell>
          <cell r="I382">
            <v>1.1079318293487001E-6</v>
          </cell>
          <cell r="J382">
            <v>1</v>
          </cell>
          <cell r="K382">
            <v>0.86916963515265089</v>
          </cell>
          <cell r="L382">
            <v>2.7781703300125712E-7</v>
          </cell>
          <cell r="M382">
            <v>0.92500000000000004</v>
          </cell>
          <cell r="N382">
            <v>0.8039819125162021</v>
          </cell>
          <cell r="O382">
            <v>5.302922056414128E-6</v>
          </cell>
          <cell r="P382">
            <v>0.95837745098039095</v>
          </cell>
          <cell r="Q382">
            <v>0.83299257940715399</v>
          </cell>
          <cell r="R382">
            <v>5.2956924727806643E-6</v>
          </cell>
          <cell r="S382">
            <v>0.99313725490195959</v>
          </cell>
          <cell r="T382">
            <v>0.86320474549964143</v>
          </cell>
          <cell r="U382">
            <v>1.4936400770600548E-6</v>
          </cell>
          <cell r="V382">
            <v>0.91865196078431266</v>
          </cell>
          <cell r="W382">
            <v>0.79846438958716837</v>
          </cell>
          <cell r="X382">
            <v>2.2178241658436273E-5</v>
          </cell>
          <cell r="Y382">
            <v>0.96499999999999997</v>
          </cell>
          <cell r="Z382">
            <v>0.83874869792230811</v>
          </cell>
          <cell r="AA382">
            <v>1.2275043183380404E-6</v>
          </cell>
          <cell r="AB382">
            <v>0.892625</v>
          </cell>
          <cell r="AC382">
            <v>0.77584254557813503</v>
          </cell>
          <cell r="AD382">
            <v>1.726278568925202E-5</v>
          </cell>
          <cell r="AE382">
            <v>0.92500000000000004</v>
          </cell>
          <cell r="AF382">
            <v>0.8039819125162021</v>
          </cell>
          <cell r="AG382">
            <v>5.847933723765373E-6</v>
          </cell>
          <cell r="AH382">
            <v>0.95837745098039095</v>
          </cell>
          <cell r="AI382">
            <v>0.83299257940715399</v>
          </cell>
          <cell r="AJ382">
            <v>5.7767310781766313E-6</v>
          </cell>
          <cell r="AK382">
            <v>0.88649914215686165</v>
          </cell>
          <cell r="AL382">
            <v>0.77051813595161744</v>
          </cell>
          <cell r="AM382">
            <v>6.5551722766692372E-5</v>
          </cell>
          <cell r="AN382">
            <v>0.91865196078431266</v>
          </cell>
          <cell r="AO382">
            <v>0.79846438958716837</v>
          </cell>
          <cell r="AP382">
            <v>2.4098385394581637E-5</v>
          </cell>
          <cell r="AQ382">
            <v>0.892625</v>
          </cell>
          <cell r="AR382">
            <v>0.77584254557813503</v>
          </cell>
          <cell r="AS382">
            <v>1.8965906815774366E-5</v>
          </cell>
          <cell r="AT382">
            <v>0.88649914215686165</v>
          </cell>
          <cell r="AU382">
            <v>0.77051813595161744</v>
          </cell>
          <cell r="AV382">
            <v>7.1003472794604097E-5</v>
          </cell>
        </row>
        <row r="383">
          <cell r="B383">
            <v>119</v>
          </cell>
          <cell r="C383">
            <v>0.8934280709733613</v>
          </cell>
          <cell r="D383">
            <v>0.99656862745097918</v>
          </cell>
          <cell r="E383">
            <v>0.89036238641609866</v>
          </cell>
          <cell r="F383">
            <v>1.8666403811240875E-7</v>
          </cell>
          <cell r="G383">
            <v>0.96499999999999997</v>
          </cell>
          <cell r="H383">
            <v>0.86215808848929365</v>
          </cell>
          <cell r="I383">
            <v>1.7865545009579704E-7</v>
          </cell>
          <cell r="J383">
            <v>1</v>
          </cell>
          <cell r="K383">
            <v>0.8934280709733613</v>
          </cell>
          <cell r="L383">
            <v>3.6346903788362495E-8</v>
          </cell>
          <cell r="M383">
            <v>0.92500000000000004</v>
          </cell>
          <cell r="N383">
            <v>0.82642096565035927</v>
          </cell>
          <cell r="O383">
            <v>1.0394686395739459E-6</v>
          </cell>
          <cell r="P383">
            <v>0.96168872549019491</v>
          </cell>
          <cell r="Q383">
            <v>0.85919970289153524</v>
          </cell>
          <cell r="R383">
            <v>8.8441994013204912E-7</v>
          </cell>
          <cell r="S383">
            <v>0.99656862745097918</v>
          </cell>
          <cell r="T383">
            <v>0.89036238641609866</v>
          </cell>
          <cell r="U383">
            <v>2.0432287447336538E-7</v>
          </cell>
          <cell r="V383">
            <v>0.9218259803921558</v>
          </cell>
          <cell r="W383">
            <v>0.82358520743489128</v>
          </cell>
          <cell r="X383">
            <v>4.4697054705162457E-6</v>
          </cell>
          <cell r="Y383">
            <v>0.96499999999999997</v>
          </cell>
          <cell r="Z383">
            <v>0.86215808848929365</v>
          </cell>
          <cell r="AA383">
            <v>1.9793666963799861E-7</v>
          </cell>
          <cell r="AB383">
            <v>0.892625</v>
          </cell>
          <cell r="AC383">
            <v>0.79749623185259666</v>
          </cell>
          <cell r="AD383">
            <v>3.8695820963329327E-6</v>
          </cell>
          <cell r="AE383">
            <v>0.92500000000000004</v>
          </cell>
          <cell r="AF383">
            <v>0.82642096565035927</v>
          </cell>
          <cell r="AG383">
            <v>1.1463007842644928E-6</v>
          </cell>
          <cell r="AH383">
            <v>0.96168872549019491</v>
          </cell>
          <cell r="AI383">
            <v>0.85919970289153524</v>
          </cell>
          <cell r="AJ383">
            <v>9.6475695682480954E-7</v>
          </cell>
          <cell r="AK383">
            <v>0.88956207107843033</v>
          </cell>
          <cell r="AL383">
            <v>0.79475972517467008</v>
          </cell>
          <cell r="AM383">
            <v>1.5042931532083362E-5</v>
          </cell>
          <cell r="AN383">
            <v>0.9218259803921558</v>
          </cell>
          <cell r="AO383">
            <v>0.82358520743489128</v>
          </cell>
          <cell r="AP383">
            <v>4.8566828104606764E-6</v>
          </cell>
          <cell r="AQ383">
            <v>0.892625</v>
          </cell>
          <cell r="AR383">
            <v>0.79749623185259666</v>
          </cell>
          <cell r="AS383">
            <v>4.2513493926262808E-6</v>
          </cell>
          <cell r="AT383">
            <v>0.88956207107843033</v>
          </cell>
          <cell r="AU383">
            <v>0.79475972517467008</v>
          </cell>
          <cell r="AV383">
            <v>1.6294009290814368E-5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2.0465399680578903E-8</v>
          </cell>
          <cell r="G384">
            <v>1</v>
          </cell>
          <cell r="H384">
            <v>1</v>
          </cell>
          <cell r="I384">
            <v>2.4626208743010269E-8</v>
          </cell>
          <cell r="J384">
            <v>1</v>
          </cell>
          <cell r="K384">
            <v>1</v>
          </cell>
          <cell r="L384">
            <v>3.873559650871433E-9</v>
          </cell>
          <cell r="M384">
            <v>1</v>
          </cell>
          <cell r="N384">
            <v>1</v>
          </cell>
          <cell r="O384">
            <v>1.8042996269398029E-7</v>
          </cell>
          <cell r="P384">
            <v>1</v>
          </cell>
          <cell r="Q384">
            <v>1</v>
          </cell>
          <cell r="R384">
            <v>1.2452659033924314E-7</v>
          </cell>
          <cell r="S384">
            <v>1</v>
          </cell>
          <cell r="T384">
            <v>1</v>
          </cell>
          <cell r="U384">
            <v>2.2401472357862812E-8</v>
          </cell>
          <cell r="V384">
            <v>1</v>
          </cell>
          <cell r="W384">
            <v>1</v>
          </cell>
          <cell r="X384">
            <v>7.8852216340825514E-7</v>
          </cell>
          <cell r="Y384">
            <v>1</v>
          </cell>
          <cell r="Z384">
            <v>1</v>
          </cell>
          <cell r="AA384">
            <v>2.7283968900964919E-8</v>
          </cell>
          <cell r="AB384">
            <v>1</v>
          </cell>
          <cell r="AC384">
            <v>1</v>
          </cell>
          <cell r="AD384">
            <v>7.8360495566314715E-7</v>
          </cell>
          <cell r="AE384">
            <v>1</v>
          </cell>
          <cell r="AF384">
            <v>1</v>
          </cell>
          <cell r="AG384">
            <v>1.9897378320686651E-7</v>
          </cell>
          <cell r="AH384">
            <v>1</v>
          </cell>
          <cell r="AI384">
            <v>1</v>
          </cell>
          <cell r="AJ384">
            <v>1.3583806615839148E-7</v>
          </cell>
          <cell r="AK384">
            <v>1</v>
          </cell>
          <cell r="AL384">
            <v>1</v>
          </cell>
          <cell r="AM384">
            <v>3.0874154018234106E-6</v>
          </cell>
          <cell r="AN384">
            <v>1</v>
          </cell>
          <cell r="AO384">
            <v>1</v>
          </cell>
          <cell r="AP384">
            <v>8.567906905619495E-7</v>
          </cell>
          <cell r="AQ384">
            <v>1</v>
          </cell>
          <cell r="AR384">
            <v>1</v>
          </cell>
          <cell r="AS384">
            <v>8.6091427171799635E-7</v>
          </cell>
          <cell r="AT384">
            <v>1</v>
          </cell>
          <cell r="AU384">
            <v>1</v>
          </cell>
          <cell r="AV384">
            <v>3.3441869448532199E-6</v>
          </cell>
        </row>
        <row r="392">
          <cell r="B392" t="str">
            <v>Age</v>
          </cell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4.4453817310012952E-4</v>
          </cell>
          <cell r="D411">
            <v>0.65343137254901962</v>
          </cell>
          <cell r="E411">
            <v>2.9047518859925129E-4</v>
          </cell>
          <cell r="F411">
            <v>9932.2552672583315</v>
          </cell>
          <cell r="G411">
            <v>0.96499999999999997</v>
          </cell>
          <cell r="H411">
            <v>4.2897933704162498E-4</v>
          </cell>
          <cell r="I411">
            <v>9931.0779148889396</v>
          </cell>
          <cell r="J411">
            <v>0.9</v>
          </cell>
          <cell r="K411">
            <v>4.0008435579011659E-4</v>
          </cell>
          <cell r="L411">
            <v>9931.3208606159569</v>
          </cell>
          <cell r="M411">
            <v>0.92500000000000004</v>
          </cell>
          <cell r="N411">
            <v>4.1119781011761982E-4</v>
          </cell>
          <cell r="O411">
            <v>9931.2274199517196</v>
          </cell>
          <cell r="P411">
            <v>0.63056127450980393</v>
          </cell>
          <cell r="Q411">
            <v>2.8030855699827753E-4</v>
          </cell>
          <cell r="R411">
            <v>9932.3402982627886</v>
          </cell>
          <cell r="S411">
            <v>0.58808823529411769</v>
          </cell>
          <cell r="T411">
            <v>2.6142766973932618E-4</v>
          </cell>
          <cell r="U411">
            <v>9932.4982129853488</v>
          </cell>
          <cell r="V411">
            <v>0.6044240196078432</v>
          </cell>
          <cell r="W411">
            <v>2.6868954945430748E-4</v>
          </cell>
          <cell r="X411">
            <v>9932.437476553594</v>
          </cell>
          <cell r="Y411">
            <v>0.86849999999999994</v>
          </cell>
          <cell r="Z411">
            <v>3.8608140333746247E-4</v>
          </cell>
          <cell r="AA411">
            <v>9931.4385958528965</v>
          </cell>
          <cell r="AB411">
            <v>0.892625</v>
          </cell>
          <cell r="AC411">
            <v>3.9680588676350309E-4</v>
          </cell>
          <cell r="AD411">
            <v>9931.3484256119064</v>
          </cell>
          <cell r="AE411">
            <v>0.83250000000000002</v>
          </cell>
          <cell r="AF411">
            <v>3.7007802910585784E-4</v>
          </cell>
          <cell r="AG411">
            <v>9931.5731504093983</v>
          </cell>
          <cell r="AH411">
            <v>0.5675051470588236</v>
          </cell>
          <cell r="AI411">
            <v>2.5227770129844978E-4</v>
          </cell>
          <cell r="AJ411">
            <v>9932.5747408893603</v>
          </cell>
          <cell r="AK411">
            <v>0.58326917892156871</v>
          </cell>
          <cell r="AL411">
            <v>2.5928541522340671E-4</v>
          </cell>
          <cell r="AM411">
            <v>9932.5161302327178</v>
          </cell>
          <cell r="AN411">
            <v>0.54398161764705888</v>
          </cell>
          <cell r="AO411">
            <v>2.4182059450887674E-4</v>
          </cell>
          <cell r="AP411">
            <v>9932.662201351086</v>
          </cell>
          <cell r="AQ411">
            <v>0.80336249999999998</v>
          </cell>
          <cell r="AR411">
            <v>3.571252980871528E-4</v>
          </cell>
          <cell r="AS411">
            <v>9931.6820555035665</v>
          </cell>
          <cell r="AT411">
            <v>0.52494226102941188</v>
          </cell>
          <cell r="AU411">
            <v>2.3335687370106608E-4</v>
          </cell>
          <cell r="AV411">
            <v>9932.7329896622959</v>
          </cell>
        </row>
        <row r="412">
          <cell r="B412">
            <v>20</v>
          </cell>
          <cell r="C412">
            <v>5.0497751550939178E-4</v>
          </cell>
          <cell r="D412">
            <v>0.65686274509803921</v>
          </cell>
          <cell r="E412">
            <v>3.3170091705028677E-4</v>
          </cell>
          <cell r="F412">
            <v>9929.3701935363588</v>
          </cell>
          <cell r="G412">
            <v>0.96499999999999997</v>
          </cell>
          <cell r="H412">
            <v>4.8730330246656305E-4</v>
          </cell>
          <cell r="I412">
            <v>9926.8176876689013</v>
          </cell>
          <cell r="J412">
            <v>0.9</v>
          </cell>
          <cell r="K412">
            <v>4.5447976395845263E-4</v>
          </cell>
          <cell r="L412">
            <v>9927.3474945072921</v>
          </cell>
          <cell r="M412">
            <v>0.92500000000000004</v>
          </cell>
          <cell r="N412">
            <v>4.6710420184618742E-4</v>
          </cell>
          <cell r="O412">
            <v>9927.1437209848555</v>
          </cell>
          <cell r="P412">
            <v>0.63387254901960777</v>
          </cell>
          <cell r="Q412">
            <v>3.2009138495352668E-4</v>
          </cell>
          <cell r="R412">
            <v>9929.5561782861678</v>
          </cell>
          <cell r="S412">
            <v>0.5911764705882353</v>
          </cell>
          <cell r="T412">
            <v>2.985308253452581E-4</v>
          </cell>
          <cell r="U412">
            <v>9929.9015831228371</v>
          </cell>
          <cell r="V412">
            <v>0.60759803921568634</v>
          </cell>
          <cell r="W412">
            <v>3.0682334827151526E-4</v>
          </cell>
          <cell r="X412">
            <v>9929.7687344030346</v>
          </cell>
          <cell r="Y412">
            <v>0.86849999999999994</v>
          </cell>
          <cell r="Z412">
            <v>4.3857297221990671E-4</v>
          </cell>
          <cell r="AA412">
            <v>9927.6042521026484</v>
          </cell>
          <cell r="AB412">
            <v>0.892625</v>
          </cell>
          <cell r="AC412">
            <v>4.5075555478157084E-4</v>
          </cell>
          <cell r="AD412">
            <v>9927.4076080931245</v>
          </cell>
          <cell r="AE412">
            <v>0.83250000000000002</v>
          </cell>
          <cell r="AF412">
            <v>4.2039378166156867E-4</v>
          </cell>
          <cell r="AG412">
            <v>9927.8976933919748</v>
          </cell>
          <cell r="AH412">
            <v>0.57048529411764703</v>
          </cell>
          <cell r="AI412">
            <v>2.8808224645817402E-4</v>
          </cell>
          <cell r="AJ412">
            <v>9930.068973765754</v>
          </cell>
          <cell r="AK412">
            <v>0.58633210784313716</v>
          </cell>
          <cell r="AL412">
            <v>2.960845310820122E-4</v>
          </cell>
          <cell r="AM412">
            <v>9929.9407736636786</v>
          </cell>
          <cell r="AN412">
            <v>0.54683823529411768</v>
          </cell>
          <cell r="AO412">
            <v>2.7614101344436372E-4</v>
          </cell>
          <cell r="AP412">
            <v>9930.2602790724995</v>
          </cell>
          <cell r="AQ412">
            <v>0.80336249999999998</v>
          </cell>
          <cell r="AR412">
            <v>4.0567999930341372E-4</v>
          </cell>
          <cell r="AS412">
            <v>9928.1352005889876</v>
          </cell>
          <cell r="AT412">
            <v>0.52769889705882356</v>
          </cell>
          <cell r="AU412">
            <v>2.6647607797381103E-4</v>
          </cell>
          <cell r="AV412">
            <v>9930.4151181445213</v>
          </cell>
        </row>
        <row r="413">
          <cell r="B413">
            <v>21</v>
          </cell>
          <cell r="C413">
            <v>5.6958021921255141E-4</v>
          </cell>
          <cell r="D413">
            <v>0.66029411764705881</v>
          </cell>
          <cell r="E413">
            <v>3.7609046827416997E-4</v>
          </cell>
          <cell r="F413">
            <v>9926.0766123374306</v>
          </cell>
          <cell r="G413">
            <v>0.96499999999999997</v>
          </cell>
          <cell r="H413">
            <v>5.4964491154011212E-4</v>
          </cell>
          <cell r="I413">
            <v>9921.9803166267156</v>
          </cell>
          <cell r="J413">
            <v>0.9</v>
          </cell>
          <cell r="K413">
            <v>5.1262219729129627E-4</v>
          </cell>
          <cell r="L413">
            <v>9922.8357159612551</v>
          </cell>
          <cell r="M413">
            <v>0.92500000000000004</v>
          </cell>
          <cell r="N413">
            <v>5.2686170277161011E-4</v>
          </cell>
          <cell r="O413">
            <v>9922.5067104404534</v>
          </cell>
          <cell r="P413">
            <v>0.63718382352941172</v>
          </cell>
          <cell r="Q413">
            <v>3.6292730188457401E-4</v>
          </cell>
          <cell r="R413">
            <v>9926.3778128970862</v>
          </cell>
          <cell r="S413">
            <v>0.59426470588235292</v>
          </cell>
          <cell r="T413">
            <v>3.3848142144675294E-4</v>
          </cell>
          <cell r="U413">
            <v>9926.9372014076307</v>
          </cell>
          <cell r="V413">
            <v>0.61077205882352947</v>
          </cell>
          <cell r="W413">
            <v>3.4788368315360725E-4</v>
          </cell>
          <cell r="X413">
            <v>9926.7220495123838</v>
          </cell>
          <cell r="Y413">
            <v>0.86849999999999994</v>
          </cell>
          <cell r="Z413">
            <v>4.9468042038610088E-4</v>
          </cell>
          <cell r="AA413">
            <v>9923.2502731987806</v>
          </cell>
          <cell r="AB413">
            <v>0.892625</v>
          </cell>
          <cell r="AC413">
            <v>5.0842154317460371E-4</v>
          </cell>
          <cell r="AD413">
            <v>9922.9327739691962</v>
          </cell>
          <cell r="AE413">
            <v>0.83250000000000002</v>
          </cell>
          <cell r="AF413">
            <v>4.7417553249444905E-4</v>
          </cell>
          <cell r="AG413">
            <v>9923.7240669367002</v>
          </cell>
          <cell r="AH413">
            <v>0.57346544117647058</v>
          </cell>
          <cell r="AI413">
            <v>3.2663457169611663E-4</v>
          </cell>
          <cell r="AJ413">
            <v>9927.2082971883065</v>
          </cell>
          <cell r="AK413">
            <v>0.58939503676470584</v>
          </cell>
          <cell r="AL413">
            <v>3.3570775424323094E-4</v>
          </cell>
          <cell r="AM413">
            <v>9927.0006718060358</v>
          </cell>
          <cell r="AN413">
            <v>0.54969485294117648</v>
          </cell>
          <cell r="AO413">
            <v>3.1309531483824651E-4</v>
          </cell>
          <cell r="AP413">
            <v>9927.5181269352706</v>
          </cell>
          <cell r="AQ413">
            <v>0.80336249999999998</v>
          </cell>
          <cell r="AR413">
            <v>4.5757938885714332E-4</v>
          </cell>
          <cell r="AS413">
            <v>9924.1075547077289</v>
          </cell>
          <cell r="AT413">
            <v>0.53045553308823534</v>
          </cell>
          <cell r="AU413">
            <v>3.0213697881890792E-4</v>
          </cell>
          <cell r="AV413">
            <v>9927.7689000711871</v>
          </cell>
        </row>
        <row r="414">
          <cell r="B414">
            <v>22</v>
          </cell>
          <cell r="C414">
            <v>6.240213893478762E-4</v>
          </cell>
          <cell r="D414">
            <v>0.6637254901960784</v>
          </cell>
          <cell r="E414">
            <v>4.14178902537757E-4</v>
          </cell>
          <cell r="F414">
            <v>9922.343509536171</v>
          </cell>
          <cell r="G414">
            <v>0.96499999999999997</v>
          </cell>
          <cell r="H414">
            <v>6.0218064072070047E-4</v>
          </cell>
          <cell r="I414">
            <v>9916.5267506332802</v>
          </cell>
          <cell r="J414">
            <v>0.9</v>
          </cell>
          <cell r="K414">
            <v>5.6161925041308856E-4</v>
          </cell>
          <cell r="L414">
            <v>9917.7490501131779</v>
          </cell>
          <cell r="M414">
            <v>0.92500000000000004</v>
          </cell>
          <cell r="N414">
            <v>5.772197851467855E-4</v>
          </cell>
          <cell r="O414">
            <v>9917.2789216592282</v>
          </cell>
          <cell r="P414">
            <v>0.64049509803921567</v>
          </cell>
          <cell r="Q414">
            <v>3.9968264094893553E-4</v>
          </cell>
          <cell r="R414">
            <v>9922.7752593799651</v>
          </cell>
          <cell r="S414">
            <v>0.59735294117647053</v>
          </cell>
          <cell r="T414">
            <v>3.7276101228398133E-4</v>
          </cell>
          <cell r="U414">
            <v>9923.5771175930859</v>
          </cell>
          <cell r="V414">
            <v>0.6139460784313725</v>
          </cell>
          <cell r="W414">
            <v>3.8311548484742524E-4</v>
          </cell>
          <cell r="X414">
            <v>9923.2687048841563</v>
          </cell>
          <cell r="Y414">
            <v>0.86849999999999994</v>
          </cell>
          <cell r="Z414">
            <v>5.4196257664863043E-4</v>
          </cell>
          <cell r="AA414">
            <v>9918.3414355820387</v>
          </cell>
          <cell r="AB414">
            <v>0.892625</v>
          </cell>
          <cell r="AC414">
            <v>5.5701709266664805E-4</v>
          </cell>
          <cell r="AD414">
            <v>9917.8877411754365</v>
          </cell>
          <cell r="AE414">
            <v>0.83250000000000002</v>
          </cell>
          <cell r="AF414">
            <v>5.1949780663210698E-4</v>
          </cell>
          <cell r="AG414">
            <v>9919.0184797929323</v>
          </cell>
          <cell r="AH414">
            <v>0.57644558823529413</v>
          </cell>
          <cell r="AI414">
            <v>3.5971437685404202E-4</v>
          </cell>
          <cell r="AJ414">
            <v>9923.9657277580154</v>
          </cell>
          <cell r="AK414">
            <v>0.59245796568627451</v>
          </cell>
          <cell r="AL414">
            <v>3.6970644287776536E-4</v>
          </cell>
          <cell r="AM414">
            <v>9923.6681007041334</v>
          </cell>
          <cell r="AN414">
            <v>0.55255147058823528</v>
          </cell>
          <cell r="AO414">
            <v>3.4480393636268273E-4</v>
          </cell>
          <cell r="AP414">
            <v>9924.4098675217556</v>
          </cell>
          <cell r="AQ414">
            <v>0.80336249999999998</v>
          </cell>
          <cell r="AR414">
            <v>5.0131538339998321E-4</v>
          </cell>
          <cell r="AS414">
            <v>9919.5664876378924</v>
          </cell>
          <cell r="AT414">
            <v>0.53321216911764713</v>
          </cell>
          <cell r="AU414">
            <v>3.3273579858998886E-4</v>
          </cell>
          <cell r="AV414">
            <v>9924.7693539693082</v>
          </cell>
        </row>
        <row r="415">
          <cell r="B415">
            <v>23</v>
          </cell>
          <cell r="C415">
            <v>6.7442008802908078E-4</v>
          </cell>
          <cell r="D415">
            <v>0.667156862745098</v>
          </cell>
          <cell r="E415">
            <v>4.4994399010175434E-4</v>
          </cell>
          <cell r="F415">
            <v>9918.2338841907876</v>
          </cell>
          <cell r="G415">
            <v>0.96499999999999997</v>
          </cell>
          <cell r="H415">
            <v>6.5081538494806291E-4</v>
          </cell>
          <cell r="I415">
            <v>9910.5552102008605</v>
          </cell>
          <cell r="J415">
            <v>0.9</v>
          </cell>
          <cell r="K415">
            <v>6.069780792261727E-4</v>
          </cell>
          <cell r="L415">
            <v>9912.1790513258675</v>
          </cell>
          <cell r="M415">
            <v>0.92500000000000004</v>
          </cell>
          <cell r="N415">
            <v>6.2383858142689972E-4</v>
          </cell>
          <cell r="O415">
            <v>9911.5544720508278</v>
          </cell>
          <cell r="P415">
            <v>0.64380637254901951</v>
          </cell>
          <cell r="Q415">
            <v>4.3419595044819293E-4</v>
          </cell>
          <cell r="R415">
            <v>9918.8092983587539</v>
          </cell>
          <cell r="S415">
            <v>0.60044117647058826</v>
          </cell>
          <cell r="T415">
            <v>4.0494959109157894E-4</v>
          </cell>
          <cell r="U415">
            <v>9919.8779949412528</v>
          </cell>
          <cell r="V415">
            <v>0.61712009803921564</v>
          </cell>
          <cell r="W415">
            <v>4.1619819084412279E-4</v>
          </cell>
          <cell r="X415">
            <v>9919.4669469830133</v>
          </cell>
          <cell r="Y415">
            <v>0.86849999999999994</v>
          </cell>
          <cell r="Z415">
            <v>5.8573384645325662E-4</v>
          </cell>
          <cell r="AA415">
            <v>9912.9660657015302</v>
          </cell>
          <cell r="AB415">
            <v>0.892625</v>
          </cell>
          <cell r="AC415">
            <v>6.0200423107695819E-4</v>
          </cell>
          <cell r="AD415">
            <v>9912.3633081804528</v>
          </cell>
          <cell r="AE415">
            <v>0.83250000000000002</v>
          </cell>
          <cell r="AF415">
            <v>5.6145472328420973E-4</v>
          </cell>
          <cell r="AG415">
            <v>9913.8655714487377</v>
          </cell>
          <cell r="AH415">
            <v>0.57942573529411756</v>
          </cell>
          <cell r="AI415">
            <v>3.9077635540337363E-4</v>
          </cell>
          <cell r="AJ415">
            <v>9920.3959346103347</v>
          </cell>
          <cell r="AK415">
            <v>0.59552089460784308</v>
          </cell>
          <cell r="AL415">
            <v>4.0163125416457844E-4</v>
          </cell>
          <cell r="AM415">
            <v>9919.9992566703222</v>
          </cell>
          <cell r="AN415">
            <v>0.5554080882352942</v>
          </cell>
          <cell r="AO415">
            <v>3.7457837175971056E-4</v>
          </cell>
          <cell r="AP415">
            <v>9920.9878919333569</v>
          </cell>
          <cell r="AQ415">
            <v>0.80336249999999998</v>
          </cell>
          <cell r="AR415">
            <v>5.4180380796926245E-4</v>
          </cell>
          <cell r="AS415">
            <v>9914.5936563609794</v>
          </cell>
          <cell r="AT415">
            <v>0.5359688051470588</v>
          </cell>
          <cell r="AU415">
            <v>3.6146812874812066E-4</v>
          </cell>
          <cell r="AV415">
            <v>9921.4670279124948</v>
          </cell>
        </row>
        <row r="416">
          <cell r="B416">
            <v>24</v>
          </cell>
          <cell r="C416">
            <v>7.0394912313944302E-4</v>
          </cell>
          <cell r="D416">
            <v>0.6705882352941176</v>
          </cell>
          <cell r="E416">
            <v>4.7206000022292059E-4</v>
          </cell>
          <cell r="F416">
            <v>9913.7712344621723</v>
          </cell>
          <cell r="G416">
            <v>0.96499999999999997</v>
          </cell>
          <cell r="H416">
            <v>6.7931090382956254E-4</v>
          </cell>
          <cell r="I416">
            <v>9904.1052683966846</v>
          </cell>
          <cell r="J416">
            <v>0.9</v>
          </cell>
          <cell r="K416">
            <v>6.335542108254987E-4</v>
          </cell>
          <cell r="L416">
            <v>9906.162575924347</v>
          </cell>
          <cell r="M416">
            <v>0.92500000000000004</v>
          </cell>
          <cell r="N416">
            <v>6.5115293890398484E-4</v>
          </cell>
          <cell r="O416">
            <v>9905.3712619692487</v>
          </cell>
          <cell r="P416">
            <v>0.64711764705882346</v>
          </cell>
          <cell r="Q416">
            <v>4.5553790021511832E-4</v>
          </cell>
          <cell r="R416">
            <v>9914.5025915281385</v>
          </cell>
          <cell r="S416">
            <v>0.60352941176470587</v>
          </cell>
          <cell r="T416">
            <v>4.2485400020062853E-4</v>
          </cell>
          <cell r="U416">
            <v>9915.8609444035228</v>
          </cell>
          <cell r="V416">
            <v>0.62029411764705877</v>
          </cell>
          <cell r="W416">
            <v>4.3665550020620153E-4</v>
          </cell>
          <cell r="X416">
            <v>9915.3384827855407</v>
          </cell>
          <cell r="Y416">
            <v>0.86849999999999994</v>
          </cell>
          <cell r="Z416">
            <v>6.1137981344660619E-4</v>
          </cell>
          <cell r="AA416">
            <v>9907.1597059581072</v>
          </cell>
          <cell r="AB416">
            <v>0.892625</v>
          </cell>
          <cell r="AC416">
            <v>6.2836258604234533E-4</v>
          </cell>
          <cell r="AD416">
            <v>9906.396023528956</v>
          </cell>
          <cell r="AE416">
            <v>0.83250000000000002</v>
          </cell>
          <cell r="AF416">
            <v>5.8603764501358635E-4</v>
          </cell>
          <cell r="AG416">
            <v>9908.2993847976431</v>
          </cell>
          <cell r="AH416">
            <v>0.58240588235294111</v>
          </cell>
          <cell r="AI416">
            <v>4.0998411019360653E-4</v>
          </cell>
          <cell r="AJ416">
            <v>9916.5192784428491</v>
          </cell>
          <cell r="AK416">
            <v>0.59858382352941175</v>
          </cell>
          <cell r="AL416">
            <v>4.2137255769898453E-4</v>
          </cell>
          <cell r="AM416">
            <v>9916.0150749275545</v>
          </cell>
          <cell r="AN416">
            <v>0.558264705882353</v>
          </cell>
          <cell r="AO416">
            <v>3.9298995018558148E-4</v>
          </cell>
          <cell r="AP416">
            <v>9917.2717044425481</v>
          </cell>
          <cell r="AQ416">
            <v>0.80336249999999998</v>
          </cell>
          <cell r="AR416">
            <v>5.6552632743811081E-4</v>
          </cell>
          <cell r="AS416">
            <v>9909.2218917634946</v>
          </cell>
          <cell r="AT416">
            <v>0.53872544117647059</v>
          </cell>
          <cell r="AU416">
            <v>3.7923530192908607E-4</v>
          </cell>
          <cell r="AV416">
            <v>9917.8807337914786</v>
          </cell>
        </row>
        <row r="417">
          <cell r="B417">
            <v>25</v>
          </cell>
          <cell r="C417">
            <v>7.346336522473353E-4</v>
          </cell>
          <cell r="D417">
            <v>0.67401960784313719</v>
          </cell>
          <cell r="E417">
            <v>4.9515748619612056E-4</v>
          </cell>
          <cell r="F417">
            <v>9909.0913396110227</v>
          </cell>
          <cell r="G417">
            <v>0.96499999999999997</v>
          </cell>
          <cell r="H417">
            <v>7.0892147441867855E-4</v>
          </cell>
          <cell r="I417">
            <v>9897.3773016951873</v>
          </cell>
          <cell r="J417">
            <v>0.9</v>
          </cell>
          <cell r="K417">
            <v>6.6117028702260174E-4</v>
          </cell>
          <cell r="L417">
            <v>9899.8864849112488</v>
          </cell>
          <cell r="M417">
            <v>0.92500000000000004</v>
          </cell>
          <cell r="N417">
            <v>6.7953612832878521E-4</v>
          </cell>
          <cell r="O417">
            <v>9898.9213503610827</v>
          </cell>
          <cell r="P417">
            <v>0.65042892156862742</v>
          </cell>
          <cell r="Q417">
            <v>4.7782697417925635E-4</v>
          </cell>
          <cell r="R417">
            <v>9909.9861598359166</v>
          </cell>
          <cell r="S417">
            <v>0.60661764705882348</v>
          </cell>
          <cell r="T417">
            <v>4.4564173757650853E-4</v>
          </cell>
          <cell r="U417">
            <v>9911.6481512158589</v>
          </cell>
          <cell r="V417">
            <v>0.62346813725490191</v>
          </cell>
          <cell r="W417">
            <v>4.5802067473141154E-4</v>
          </cell>
          <cell r="X417">
            <v>9911.0088957006265</v>
          </cell>
          <cell r="Y417">
            <v>0.86849999999999994</v>
          </cell>
          <cell r="Z417">
            <v>6.3802932697681067E-4</v>
          </cell>
          <cell r="AA417">
            <v>9901.102668505293</v>
          </cell>
          <cell r="AB417">
            <v>0.892625</v>
          </cell>
          <cell r="AC417">
            <v>6.5575236383727769E-4</v>
          </cell>
          <cell r="AD417">
            <v>9900.171214905251</v>
          </cell>
          <cell r="AE417">
            <v>0.83250000000000002</v>
          </cell>
          <cell r="AF417">
            <v>6.1158251549590665E-4</v>
          </cell>
          <cell r="AG417">
            <v>9902.4927483600859</v>
          </cell>
          <cell r="AH417">
            <v>0.58538602941176465</v>
          </cell>
          <cell r="AI417">
            <v>4.3004427676133068E-4</v>
          </cell>
          <cell r="AJ417">
            <v>9912.4536631102583</v>
          </cell>
          <cell r="AK417">
            <v>0.60164675245098043</v>
          </cell>
          <cell r="AL417">
            <v>4.4198995111581219E-4</v>
          </cell>
          <cell r="AM417">
            <v>9911.8367382932502</v>
          </cell>
          <cell r="AN417">
            <v>0.5611213235294118</v>
          </cell>
          <cell r="AO417">
            <v>4.1221860725827042E-4</v>
          </cell>
          <cell r="AP417">
            <v>9913.3743163294421</v>
          </cell>
          <cell r="AQ417">
            <v>0.80336249999999998</v>
          </cell>
          <cell r="AR417">
            <v>5.9017712745354988E-4</v>
          </cell>
          <cell r="AS417">
            <v>9903.6179658992769</v>
          </cell>
          <cell r="AT417">
            <v>0.54148207720588237</v>
          </cell>
          <cell r="AU417">
            <v>3.9779095600423094E-4</v>
          </cell>
          <cell r="AV417">
            <v>9914.1195232969021</v>
          </cell>
        </row>
        <row r="418">
          <cell r="B418">
            <v>26</v>
          </cell>
          <cell r="C418">
            <v>7.7632093771140261E-4</v>
          </cell>
          <cell r="D418">
            <v>0.67745098039215679</v>
          </cell>
          <cell r="E418">
            <v>5.2591938035154813E-4</v>
          </cell>
          <cell r="F418">
            <v>9904.1847788528139</v>
          </cell>
          <cell r="G418">
            <v>0.96499999999999997</v>
          </cell>
          <cell r="H418">
            <v>7.4914970489150352E-4</v>
          </cell>
          <cell r="I418">
            <v>9890.3608383855917</v>
          </cell>
          <cell r="J418">
            <v>0.9</v>
          </cell>
          <cell r="K418">
            <v>6.9868884394026234E-4</v>
          </cell>
          <cell r="L418">
            <v>9893.3409741225296</v>
          </cell>
          <cell r="M418">
            <v>0.92500000000000004</v>
          </cell>
          <cell r="N418">
            <v>7.1809686738304743E-4</v>
          </cell>
          <cell r="O418">
            <v>9892.1946756720263</v>
          </cell>
          <cell r="P418">
            <v>0.65374019607843126</v>
          </cell>
          <cell r="Q418">
            <v>5.0751220203924395E-4</v>
          </cell>
          <cell r="R418">
            <v>9905.250901135003</v>
          </cell>
          <cell r="S418">
            <v>0.6097058823529411</v>
          </cell>
          <cell r="T418">
            <v>4.7332744231639337E-4</v>
          </cell>
          <cell r="U418">
            <v>9907.2311071115037</v>
          </cell>
          <cell r="V418">
            <v>0.62664215686274505</v>
          </cell>
          <cell r="W418">
            <v>4.8647542682518207E-4</v>
          </cell>
          <cell r="X418">
            <v>9906.4694487189481</v>
          </cell>
          <cell r="Y418">
            <v>0.86849999999999994</v>
          </cell>
          <cell r="Z418">
            <v>6.7423473440235307E-4</v>
          </cell>
          <cell r="AA418">
            <v>9894.7854746333778</v>
          </cell>
          <cell r="AB418">
            <v>0.892625</v>
          </cell>
          <cell r="AC418">
            <v>6.9296347702464071E-4</v>
          </cell>
          <cell r="AD418">
            <v>9893.6791542286828</v>
          </cell>
          <cell r="AE418">
            <v>0.83250000000000002</v>
          </cell>
          <cell r="AF418">
            <v>6.4628718064474271E-4</v>
          </cell>
          <cell r="AG418">
            <v>9896.4365569353649</v>
          </cell>
          <cell r="AH418">
            <v>0.5883661764705882</v>
          </cell>
          <cell r="AI418">
            <v>4.567609818353196E-4</v>
          </cell>
          <cell r="AJ418">
            <v>9908.1908691437766</v>
          </cell>
          <cell r="AK418">
            <v>0.60470968137254899</v>
          </cell>
          <cell r="AL418">
            <v>4.6944878688630072E-4</v>
          </cell>
          <cell r="AM418">
            <v>9907.4558060578238</v>
          </cell>
          <cell r="AN418">
            <v>0.56397794117647049</v>
          </cell>
          <cell r="AO418">
            <v>4.3782788414266382E-4</v>
          </cell>
          <cell r="AP418">
            <v>9909.2878389755351</v>
          </cell>
          <cell r="AQ418">
            <v>0.80336249999999998</v>
          </cell>
          <cell r="AR418">
            <v>6.2366712932217662E-4</v>
          </cell>
          <cell r="AS418">
            <v>9897.7730770967646</v>
          </cell>
          <cell r="AT418">
            <v>0.54423871323529416</v>
          </cell>
          <cell r="AU418">
            <v>4.2250390819767068E-4</v>
          </cell>
          <cell r="AV418">
            <v>9910.1757762137895</v>
          </cell>
        </row>
        <row r="419">
          <cell r="B419">
            <v>27</v>
          </cell>
          <cell r="C419">
            <v>7.9360812725967286E-4</v>
          </cell>
          <cell r="D419">
            <v>0.68088235294117638</v>
          </cell>
          <cell r="E419">
            <v>5.403537690018066E-4</v>
          </cell>
          <cell r="F419">
            <v>9898.9759761310324</v>
          </cell>
          <cell r="G419">
            <v>0.96499999999999997</v>
          </cell>
          <cell r="H419">
            <v>7.6583184280558424E-4</v>
          </cell>
          <cell r="I419">
            <v>9882.9514774822455</v>
          </cell>
          <cell r="J419">
            <v>0.9</v>
          </cell>
          <cell r="K419">
            <v>7.1424731453370561E-4</v>
          </cell>
          <cell r="L419">
            <v>9886.4286071546121</v>
          </cell>
          <cell r="M419">
            <v>0.92500000000000004</v>
          </cell>
          <cell r="N419">
            <v>7.3408751771519745E-4</v>
          </cell>
          <cell r="O419">
            <v>9885.0911216638833</v>
          </cell>
          <cell r="P419">
            <v>0.65705147058823521</v>
          </cell>
          <cell r="Q419">
            <v>5.2144138708674339E-4</v>
          </cell>
          <cell r="R419">
            <v>9900.2238654384164</v>
          </cell>
          <cell r="S419">
            <v>0.61279411764705871</v>
          </cell>
          <cell r="T419">
            <v>4.8631839210162592E-4</v>
          </cell>
          <cell r="U419">
            <v>9902.5417427511366</v>
          </cell>
          <cell r="V419">
            <v>0.62981617647058818</v>
          </cell>
          <cell r="W419">
            <v>4.9982723632667112E-4</v>
          </cell>
          <cell r="X419">
            <v>9901.6501947655506</v>
          </cell>
          <cell r="Y419">
            <v>0.86849999999999994</v>
          </cell>
          <cell r="Z419">
            <v>6.8924865852502579E-4</v>
          </cell>
          <cell r="AA419">
            <v>9888.1140665769199</v>
          </cell>
          <cell r="AB419">
            <v>0.892625</v>
          </cell>
          <cell r="AC419">
            <v>7.0839445459516554E-4</v>
          </cell>
          <cell r="AD419">
            <v>9886.8231959214027</v>
          </cell>
          <cell r="AE419">
            <v>0.83250000000000002</v>
          </cell>
          <cell r="AF419">
            <v>6.6067876594367767E-4</v>
          </cell>
          <cell r="AG419">
            <v>9890.0406168545542</v>
          </cell>
          <cell r="AH419">
            <v>0.59134632352941174</v>
          </cell>
          <cell r="AI419">
            <v>4.6929724837806906E-4</v>
          </cell>
          <cell r="AJ419">
            <v>9903.665194154175</v>
          </cell>
          <cell r="AK419">
            <v>0.60777261029411755</v>
          </cell>
          <cell r="AL419">
            <v>4.8233328305523761E-4</v>
          </cell>
          <cell r="AM419">
            <v>9902.8047629485409</v>
          </cell>
          <cell r="AN419">
            <v>0.56683455882352929</v>
          </cell>
          <cell r="AO419">
            <v>4.4984451269400398E-4</v>
          </cell>
          <cell r="AP419">
            <v>9904.9492764476363</v>
          </cell>
          <cell r="AQ419">
            <v>0.80336249999999998</v>
          </cell>
          <cell r="AR419">
            <v>6.3755500913564888E-4</v>
          </cell>
          <cell r="AS419">
            <v>9891.6001613750886</v>
          </cell>
          <cell r="AT419">
            <v>0.54699534926470594</v>
          </cell>
          <cell r="AU419">
            <v>4.3409995474971393E-4</v>
          </cell>
          <cell r="AV419">
            <v>9905.9886882174142</v>
          </cell>
        </row>
        <row r="420">
          <cell r="B420">
            <v>28</v>
          </cell>
          <cell r="C420">
            <v>8.1413743252296822E-4</v>
          </cell>
          <cell r="D420">
            <v>0.68431372549019598</v>
          </cell>
          <cell r="E420">
            <v>5.5712541951081541E-4</v>
          </cell>
          <cell r="F420">
            <v>9893.627027153072</v>
          </cell>
          <cell r="G420">
            <v>0.96499999999999997</v>
          </cell>
          <cell r="H420">
            <v>7.8564262238466434E-4</v>
          </cell>
          <cell r="I420">
            <v>9875.3827985398875</v>
          </cell>
          <cell r="J420">
            <v>0.9</v>
          </cell>
          <cell r="K420">
            <v>7.3272368927067137E-4</v>
          </cell>
          <cell r="L420">
            <v>9879.3672520716227</v>
          </cell>
          <cell r="M420">
            <v>0.92500000000000004</v>
          </cell>
          <cell r="N420">
            <v>7.5307712508374566E-4</v>
          </cell>
          <cell r="O420">
            <v>9877.8345996599928</v>
          </cell>
          <cell r="P420">
            <v>0.66036274509803905</v>
          </cell>
          <cell r="Q420">
            <v>5.3762602982793681E-4</v>
          </cell>
          <cell r="R420">
            <v>9895.0614789735519</v>
          </cell>
          <cell r="S420">
            <v>0.61588235294117644</v>
          </cell>
          <cell r="T420">
            <v>5.0141287755973388E-4</v>
          </cell>
          <cell r="U420">
            <v>9897.7259545730813</v>
          </cell>
          <cell r="V420">
            <v>0.63299019607843132</v>
          </cell>
          <cell r="W420">
            <v>5.1534101304750426E-4</v>
          </cell>
          <cell r="X420">
            <v>9896.7010803136272</v>
          </cell>
          <cell r="Y420">
            <v>0.86849999999999994</v>
          </cell>
          <cell r="Z420">
            <v>7.0707836014619789E-4</v>
          </cell>
          <cell r="AA420">
            <v>9881.2986972211893</v>
          </cell>
          <cell r="AB420">
            <v>0.892625</v>
          </cell>
          <cell r="AC420">
            <v>7.2671942570581448E-4</v>
          </cell>
          <cell r="AD420">
            <v>9879.8194251958485</v>
          </cell>
          <cell r="AE420">
            <v>0.83250000000000002</v>
          </cell>
          <cell r="AF420">
            <v>6.7776941257537105E-4</v>
          </cell>
          <cell r="AG420">
            <v>9883.5064770246772</v>
          </cell>
          <cell r="AH420">
            <v>0.59432647058823518</v>
          </cell>
          <cell r="AI420">
            <v>4.8386342684514317E-4</v>
          </cell>
          <cell r="AJ420">
            <v>9899.0174313297011</v>
          </cell>
          <cell r="AK420">
            <v>0.61083553921568612</v>
          </cell>
          <cell r="AL420">
            <v>4.9730407759084158E-4</v>
          </cell>
          <cell r="AM420">
            <v>9898.0283106157731</v>
          </cell>
          <cell r="AN420">
            <v>0.5696911764705882</v>
          </cell>
          <cell r="AO420">
            <v>4.6380691174275387E-4</v>
          </cell>
          <cell r="AP420">
            <v>9900.4935893671136</v>
          </cell>
          <cell r="AQ420">
            <v>0.80336249999999998</v>
          </cell>
          <cell r="AR420">
            <v>6.5404748313523304E-4</v>
          </cell>
          <cell r="AS420">
            <v>9885.2937221438369</v>
          </cell>
          <cell r="AT420">
            <v>0.54975198529411762</v>
          </cell>
          <cell r="AU420">
            <v>4.4757366983175749E-4</v>
          </cell>
          <cell r="AV420">
            <v>9901.6884989761074</v>
          </cell>
        </row>
        <row r="421">
          <cell r="B421">
            <v>29</v>
          </cell>
          <cell r="C421">
            <v>8.3629647988229855E-4</v>
          </cell>
          <cell r="D421">
            <v>0.68774509803921557</v>
          </cell>
          <cell r="E421">
            <v>5.7515880454650232E-4</v>
          </cell>
          <cell r="F421">
            <v>9888.1150360450865</v>
          </cell>
          <cell r="G421">
            <v>0.96499999999999997</v>
          </cell>
          <cell r="H421">
            <v>8.0702610308641806E-4</v>
          </cell>
          <cell r="I421">
            <v>9867.6242769009896</v>
          </cell>
          <cell r="J421">
            <v>0.9</v>
          </cell>
          <cell r="K421">
            <v>7.5266683189406875E-4</v>
          </cell>
          <cell r="L421">
            <v>9872.1284056510249</v>
          </cell>
          <cell r="M421">
            <v>0.92500000000000004</v>
          </cell>
          <cell r="N421">
            <v>7.7357424389112622E-4</v>
          </cell>
          <cell r="O421">
            <v>9870.3958283776283</v>
          </cell>
          <cell r="P421">
            <v>0.663674019607843</v>
          </cell>
          <cell r="Q421">
            <v>5.5502824638737464E-4</v>
          </cell>
          <cell r="R421">
            <v>9889.7416363557077</v>
          </cell>
          <cell r="S421">
            <v>0.61897058823529405</v>
          </cell>
          <cell r="T421">
            <v>5.176429240918521E-4</v>
          </cell>
          <cell r="U421">
            <v>9892.7631073209013</v>
          </cell>
          <cell r="V421">
            <v>0.63616421568627446</v>
          </cell>
          <cell r="W421">
            <v>5.3202189420551468E-4</v>
          </cell>
          <cell r="X421">
            <v>9891.6009043530703</v>
          </cell>
          <cell r="Y421">
            <v>0.86849999999999994</v>
          </cell>
          <cell r="Z421">
            <v>7.2632349277777623E-4</v>
          </cell>
          <cell r="AA421">
            <v>9874.3118447422439</v>
          </cell>
          <cell r="AB421">
            <v>0.892625</v>
          </cell>
          <cell r="AC421">
            <v>7.4649914535493671E-4</v>
          </cell>
          <cell r="AD421">
            <v>9872.6395684970939</v>
          </cell>
          <cell r="AE421">
            <v>0.83250000000000002</v>
          </cell>
          <cell r="AF421">
            <v>6.962168195020136E-4</v>
          </cell>
          <cell r="AG421">
            <v>9876.8077386455589</v>
          </cell>
          <cell r="AH421">
            <v>0.59730661764705872</v>
          </cell>
          <cell r="AI421">
            <v>4.9952542174863722E-4</v>
          </cell>
          <cell r="AJ421">
            <v>9894.2276588329787</v>
          </cell>
          <cell r="AK421">
            <v>0.61389846813725479</v>
          </cell>
          <cell r="AL421">
            <v>5.1340112790832155E-4</v>
          </cell>
          <cell r="AM421">
            <v>9893.1059807767942</v>
          </cell>
          <cell r="AN421">
            <v>0.572547794117647</v>
          </cell>
          <cell r="AO421">
            <v>4.788197047849632E-4</v>
          </cell>
          <cell r="AP421">
            <v>9895.9016720107011</v>
          </cell>
          <cell r="AQ421">
            <v>0.80336249999999998</v>
          </cell>
          <cell r="AR421">
            <v>6.7184923081944307E-4</v>
          </cell>
          <cell r="AS421">
            <v>9878.828270664817</v>
          </cell>
          <cell r="AT421">
            <v>0.55250862132352929</v>
          </cell>
          <cell r="AU421">
            <v>4.6206101511748945E-4</v>
          </cell>
          <cell r="AV421">
            <v>9897.2567639170902</v>
          </cell>
        </row>
        <row r="422">
          <cell r="B422">
            <v>30</v>
          </cell>
          <cell r="C422">
            <v>8.6496581138724633E-4</v>
          </cell>
          <cell r="D422">
            <v>0.69117647058823517</v>
          </cell>
          <cell r="E422">
            <v>5.9784401669412605E-4</v>
          </cell>
          <cell r="F422">
            <v>9882.427799621737</v>
          </cell>
          <cell r="G422">
            <v>0.96499999999999997</v>
          </cell>
          <cell r="H422">
            <v>8.3469200798869266E-4</v>
          </cell>
          <cell r="I422">
            <v>9859.6608465340814</v>
          </cell>
          <cell r="J422">
            <v>0.91</v>
          </cell>
          <cell r="K422">
            <v>7.8711888836239423E-4</v>
          </cell>
          <cell r="L422">
            <v>9864.6979820398919</v>
          </cell>
          <cell r="M422">
            <v>0.92500000000000004</v>
          </cell>
          <cell r="N422">
            <v>8.0009337553320293E-4</v>
          </cell>
          <cell r="O422">
            <v>9862.7603443877852</v>
          </cell>
          <cell r="P422">
            <v>0.66698529411764695</v>
          </cell>
          <cell r="Q422">
            <v>5.7691947610983164E-4</v>
          </cell>
          <cell r="R422">
            <v>9884.252550398056</v>
          </cell>
          <cell r="S422">
            <v>0.62897058823529406</v>
          </cell>
          <cell r="T422">
            <v>5.4403805519165468E-4</v>
          </cell>
          <cell r="U422">
            <v>9887.6421884986794</v>
          </cell>
          <cell r="V422">
            <v>0.6393382352941176</v>
          </cell>
          <cell r="W422">
            <v>5.5300571544206667E-4</v>
          </cell>
          <cell r="X422">
            <v>9886.3383561032115</v>
          </cell>
          <cell r="Y422">
            <v>0.87814999999999999</v>
          </cell>
          <cell r="Z422">
            <v>7.5956972726971036E-4</v>
          </cell>
          <cell r="AA422">
            <v>9867.1399000743932</v>
          </cell>
          <cell r="AB422">
            <v>0.892625</v>
          </cell>
          <cell r="AC422">
            <v>7.7209010738954074E-4</v>
          </cell>
          <cell r="AD422">
            <v>9865.2696514968138</v>
          </cell>
          <cell r="AE422">
            <v>0.84175000000000011</v>
          </cell>
          <cell r="AF422">
            <v>7.2808497173521469E-4</v>
          </cell>
          <cell r="AG422">
            <v>9869.9313389749259</v>
          </cell>
          <cell r="AH422">
            <v>0.60695661764705877</v>
          </cell>
          <cell r="AI422">
            <v>5.2499672325994685E-4</v>
          </cell>
          <cell r="AJ422">
            <v>9889.2852405888225</v>
          </cell>
          <cell r="AK422">
            <v>0.61696139705882347</v>
          </cell>
          <cell r="AL422">
            <v>5.3365051540159433E-4</v>
          </cell>
          <cell r="AM422">
            <v>9888.0268490077469</v>
          </cell>
          <cell r="AN422">
            <v>0.58179779411764698</v>
          </cell>
          <cell r="AO422">
            <v>5.0323520105228061E-4</v>
          </cell>
          <cell r="AP422">
            <v>9891.1633192935278</v>
          </cell>
          <cell r="AQ422">
            <v>0.81228875</v>
          </cell>
          <cell r="AR422">
            <v>7.026019977244821E-4</v>
          </cell>
          <cell r="AS422">
            <v>9872.1911874897742</v>
          </cell>
          <cell r="AT422">
            <v>0.56143487132352943</v>
          </cell>
          <cell r="AU422">
            <v>4.8562196901545088E-4</v>
          </cell>
          <cell r="AV422">
            <v>9892.6836274098769</v>
          </cell>
        </row>
        <row r="423">
          <cell r="B423">
            <v>31</v>
          </cell>
          <cell r="C423">
            <v>9.0770626944100628E-4</v>
          </cell>
          <cell r="D423">
            <v>0.69460784313725477</v>
          </cell>
          <cell r="E423">
            <v>6.3049989401858125E-4</v>
          </cell>
          <cell r="F423">
            <v>9876.5196492913219</v>
          </cell>
          <cell r="G423">
            <v>0.96499999999999997</v>
          </cell>
          <cell r="H423">
            <v>8.7593655001057106E-4</v>
          </cell>
          <cell r="I423">
            <v>9851.4310664240002</v>
          </cell>
          <cell r="J423">
            <v>0.91</v>
          </cell>
          <cell r="K423">
            <v>8.2601270519131571E-4</v>
          </cell>
          <cell r="L423">
            <v>9856.9332919302378</v>
          </cell>
          <cell r="M423">
            <v>0.92500000000000004</v>
          </cell>
          <cell r="N423">
            <v>8.3962829923293089E-4</v>
          </cell>
          <cell r="O423">
            <v>9854.8692151717696</v>
          </cell>
          <cell r="P423">
            <v>0.6702965686274508</v>
          </cell>
          <cell r="Q423">
            <v>6.0843239772793078E-4</v>
          </cell>
          <cell r="R423">
            <v>9878.5501325949426</v>
          </cell>
          <cell r="S423">
            <v>0.6320931372549019</v>
          </cell>
          <cell r="T423">
            <v>5.7375490355690898E-4</v>
          </cell>
          <cell r="U423">
            <v>9882.2629348720184</v>
          </cell>
          <cell r="V423">
            <v>0.64251225490196073</v>
          </cell>
          <cell r="W423">
            <v>5.8321240196718767E-4</v>
          </cell>
          <cell r="X423">
            <v>9880.8711544874932</v>
          </cell>
          <cell r="Y423">
            <v>0.87814999999999999</v>
          </cell>
          <cell r="Z423">
            <v>7.9710226050961968E-4</v>
          </cell>
          <cell r="AA423">
            <v>9859.6451193115608</v>
          </cell>
          <cell r="AB423">
            <v>0.892625</v>
          </cell>
          <cell r="AC423">
            <v>8.1024130875977823E-4</v>
          </cell>
          <cell r="AD423">
            <v>9857.6527743921633</v>
          </cell>
          <cell r="AE423">
            <v>0.84175000000000011</v>
          </cell>
          <cell r="AF423">
            <v>7.6406175230196716E-4</v>
          </cell>
          <cell r="AG423">
            <v>9862.7451902949597</v>
          </cell>
          <cell r="AH423">
            <v>0.60996987745098019</v>
          </cell>
          <cell r="AI423">
            <v>5.5367348193241701E-4</v>
          </cell>
          <cell r="AJ423">
            <v>9884.0933982421302</v>
          </cell>
          <cell r="AK423">
            <v>0.62002432598039203</v>
          </cell>
          <cell r="AL423">
            <v>5.6279996789833603E-4</v>
          </cell>
          <cell r="AM423">
            <v>9882.7500983834689</v>
          </cell>
          <cell r="AN423">
            <v>0.58468615196078433</v>
          </cell>
          <cell r="AO423">
            <v>5.3072328579014088E-4</v>
          </cell>
          <cell r="AP423">
            <v>9886.1857377319011</v>
          </cell>
          <cell r="AQ423">
            <v>0.81228875</v>
          </cell>
          <cell r="AR423">
            <v>7.3731959097139818E-4</v>
          </cell>
          <cell r="AS423">
            <v>9865.2549662395268</v>
          </cell>
          <cell r="AT423">
            <v>0.5642221366421567</v>
          </cell>
          <cell r="AU423">
            <v>5.1214797078748579E-4</v>
          </cell>
          <cell r="AV423">
            <v>9887.8795229078878</v>
          </cell>
        </row>
        <row r="424">
          <cell r="B424">
            <v>32</v>
          </cell>
          <cell r="C424">
            <v>9.591205998019138E-4</v>
          </cell>
          <cell r="D424">
            <v>0.69803921568627436</v>
          </cell>
          <cell r="E424">
            <v>6.6950379123427699E-4</v>
          </cell>
          <cell r="F424">
            <v>9870.2925046991713</v>
          </cell>
          <cell r="G424">
            <v>0.96499999999999997</v>
          </cell>
          <cell r="H424">
            <v>9.2555137880884675E-4</v>
          </cell>
          <cell r="I424">
            <v>9842.8018378830093</v>
          </cell>
          <cell r="J424">
            <v>0.91</v>
          </cell>
          <cell r="K424">
            <v>8.7279974581974163E-4</v>
          </cell>
          <cell r="L424">
            <v>9848.7913397968805</v>
          </cell>
          <cell r="M424">
            <v>0.92500000000000004</v>
          </cell>
          <cell r="N424">
            <v>8.8718655481677031E-4</v>
          </cell>
          <cell r="O424">
            <v>9846.5947880934727</v>
          </cell>
          <cell r="P424">
            <v>0.67360784313725475</v>
          </cell>
          <cell r="Q424">
            <v>6.460711585410772E-4</v>
          </cell>
          <cell r="R424">
            <v>9872.539702651693</v>
          </cell>
          <cell r="S424">
            <v>0.63521568627450964</v>
          </cell>
          <cell r="T424">
            <v>6.0924845002319195E-4</v>
          </cell>
          <cell r="U424">
            <v>9876.5929380548969</v>
          </cell>
          <cell r="V424">
            <v>0.64568627450980387</v>
          </cell>
          <cell r="W424">
            <v>6.1929100689170628E-4</v>
          </cell>
          <cell r="X424">
            <v>9875.1085078879551</v>
          </cell>
          <cell r="Y424">
            <v>0.87814999999999999</v>
          </cell>
          <cell r="Z424">
            <v>8.4225175471605064E-4</v>
          </cell>
          <cell r="AA424">
            <v>9851.7859738991338</v>
          </cell>
          <cell r="AB424">
            <v>0.892625</v>
          </cell>
          <cell r="AC424">
            <v>8.5613502539818329E-4</v>
          </cell>
          <cell r="AD424">
            <v>9849.6656969069409</v>
          </cell>
          <cell r="AE424">
            <v>0.84175000000000011</v>
          </cell>
          <cell r="AF424">
            <v>8.0733976488326102E-4</v>
          </cell>
          <cell r="AG424">
            <v>9855.2094439223547</v>
          </cell>
          <cell r="AH424">
            <v>0.61298313725490183</v>
          </cell>
          <cell r="AI424">
            <v>5.8792475427238032E-4</v>
          </cell>
          <cell r="AJ424">
            <v>9878.62083783458</v>
          </cell>
          <cell r="AK424">
            <v>0.62308725490196071</v>
          </cell>
          <cell r="AL424">
            <v>5.9761582165049646E-4</v>
          </cell>
          <cell r="AM424">
            <v>9877.1880869453507</v>
          </cell>
          <cell r="AN424">
            <v>0.58757450980392145</v>
          </cell>
          <cell r="AO424">
            <v>5.6355481627145263E-4</v>
          </cell>
          <cell r="AP424">
            <v>9880.93890875324</v>
          </cell>
          <cell r="AQ424">
            <v>0.81228875</v>
          </cell>
          <cell r="AR424">
            <v>7.7908287311234681E-4</v>
          </cell>
          <cell r="AS424">
            <v>9857.9811204829894</v>
          </cell>
          <cell r="AT424">
            <v>0.5670094019607842</v>
          </cell>
          <cell r="AU424">
            <v>5.438303977019518E-4</v>
          </cell>
          <cell r="AV424">
            <v>9882.8154654748396</v>
          </cell>
        </row>
        <row r="425">
          <cell r="B425">
            <v>33</v>
          </cell>
          <cell r="C425">
            <v>1.010447364091054E-3</v>
          </cell>
          <cell r="D425">
            <v>0.70147058823529396</v>
          </cell>
          <cell r="E425">
            <v>7.0879910686975391E-4</v>
          </cell>
          <cell r="F425">
            <v>9863.684306446683</v>
          </cell>
          <cell r="G425">
            <v>0.96499999999999997</v>
          </cell>
          <cell r="H425">
            <v>9.7508170634786706E-4</v>
          </cell>
          <cell r="I425">
            <v>9833.6918190706147</v>
          </cell>
          <cell r="J425">
            <v>0.91</v>
          </cell>
          <cell r="K425">
            <v>9.1950710132285914E-4</v>
          </cell>
          <cell r="L425">
            <v>9840.1953172188732</v>
          </cell>
          <cell r="M425">
            <v>0.92500000000000004</v>
          </cell>
          <cell r="N425">
            <v>9.3466381178422498E-4</v>
          </cell>
          <cell r="O425">
            <v>9837.859021586748</v>
          </cell>
          <cell r="P425">
            <v>0.6769191176470587</v>
          </cell>
          <cell r="Q425">
            <v>6.8399113812931257E-4</v>
          </cell>
          <cell r="R425">
            <v>9866.161339488257</v>
          </cell>
          <cell r="S425">
            <v>0.63833823529411748</v>
          </cell>
          <cell r="T425">
            <v>6.45007187251476E-4</v>
          </cell>
          <cell r="U425">
            <v>9870.5756391158775</v>
          </cell>
          <cell r="V425">
            <v>0.6488602941176469</v>
          </cell>
          <cell r="W425">
            <v>6.5563917385452232E-4</v>
          </cell>
          <cell r="X425">
            <v>9868.9929419969394</v>
          </cell>
          <cell r="Y425">
            <v>0.87814999999999999</v>
          </cell>
          <cell r="Z425">
            <v>8.8732435277655904E-4</v>
          </cell>
          <cell r="AA425">
            <v>9843.4882898755295</v>
          </cell>
          <cell r="AB425">
            <v>0.892625</v>
          </cell>
          <cell r="AC425">
            <v>9.0195057837177712E-4</v>
          </cell>
          <cell r="AD425">
            <v>9841.2330531153566</v>
          </cell>
          <cell r="AE425">
            <v>0.84175000000000011</v>
          </cell>
          <cell r="AF425">
            <v>8.5054406872364478E-4</v>
          </cell>
          <cell r="AG425">
            <v>9847.2529414470227</v>
          </cell>
          <cell r="AH425">
            <v>0.61599639705882347</v>
          </cell>
          <cell r="AI425">
            <v>6.2243193569767451E-4</v>
          </cell>
          <cell r="AJ425">
            <v>9872.8129521059454</v>
          </cell>
          <cell r="AK425">
            <v>0.62615018382352927</v>
          </cell>
          <cell r="AL425">
            <v>6.3269180276961403E-4</v>
          </cell>
          <cell r="AM425">
            <v>9871.2853230711735</v>
          </cell>
          <cell r="AN425">
            <v>0.59046286764705869</v>
          </cell>
          <cell r="AO425">
            <v>5.9663164820761532E-4</v>
          </cell>
          <cell r="AP425">
            <v>9875.3704580419271</v>
          </cell>
          <cell r="AQ425">
            <v>0.81228875</v>
          </cell>
          <cell r="AR425">
            <v>8.2077502631831714E-4</v>
          </cell>
          <cell r="AS425">
            <v>9850.3009362285557</v>
          </cell>
          <cell r="AT425">
            <v>0.56979666727941169</v>
          </cell>
          <cell r="AU425">
            <v>5.7574954052034882E-4</v>
          </cell>
          <cell r="AV425">
            <v>9877.4408900098351</v>
          </cell>
        </row>
        <row r="426">
          <cell r="B426">
            <v>34</v>
          </cell>
          <cell r="C426">
            <v>1.0743385395453719E-3</v>
          </cell>
          <cell r="D426">
            <v>0.70490196078431355</v>
          </cell>
          <cell r="E426">
            <v>7.5730334307168843E-4</v>
          </cell>
          <cell r="F426">
            <v>9856.6929358198286</v>
          </cell>
          <cell r="G426">
            <v>0.96499999999999997</v>
          </cell>
          <cell r="H426">
            <v>1.0367366906612839E-3</v>
          </cell>
          <cell r="I426">
            <v>9824.1031660719764</v>
          </cell>
          <cell r="J426">
            <v>0.91</v>
          </cell>
          <cell r="K426">
            <v>9.7764807098628848E-4</v>
          </cell>
          <cell r="L426">
            <v>9831.1471877462864</v>
          </cell>
          <cell r="M426">
            <v>0.92500000000000004</v>
          </cell>
          <cell r="N426">
            <v>9.9376314907946898E-4</v>
          </cell>
          <cell r="O426">
            <v>9828.6639307738369</v>
          </cell>
          <cell r="P426">
            <v>0.68023039215686254</v>
          </cell>
          <cell r="Q426">
            <v>7.3079772606417931E-4</v>
          </cell>
          <cell r="R426">
            <v>9859.4129725646926</v>
          </cell>
          <cell r="S426">
            <v>0.64146078431372533</v>
          </cell>
          <cell r="T426">
            <v>6.8914604219523653E-4</v>
          </cell>
          <cell r="U426">
            <v>9864.2090468863389</v>
          </cell>
          <cell r="V426">
            <v>0.65203431372549003</v>
          </cell>
          <cell r="W426">
            <v>7.0050559234131177E-4</v>
          </cell>
          <cell r="X426">
            <v>9862.5224436176723</v>
          </cell>
          <cell r="Y426">
            <v>0.87814999999999999</v>
          </cell>
          <cell r="Z426">
            <v>9.4343038850176828E-4</v>
          </cell>
          <cell r="AA426">
            <v>9834.753922999651</v>
          </cell>
          <cell r="AB426">
            <v>0.892625</v>
          </cell>
          <cell r="AC426">
            <v>9.5898143886168758E-4</v>
          </cell>
          <cell r="AD426">
            <v>9832.3567472712075</v>
          </cell>
          <cell r="AE426">
            <v>0.84175000000000011</v>
          </cell>
          <cell r="AF426">
            <v>9.0432446566231694E-4</v>
          </cell>
          <cell r="AG426">
            <v>9838.8774188644529</v>
          </cell>
          <cell r="AH426">
            <v>0.61900965686274489</v>
          </cell>
          <cell r="AI426">
            <v>6.6502593071840314E-4</v>
          </cell>
          <cell r="AJ426">
            <v>9866.6677980293844</v>
          </cell>
          <cell r="AK426">
            <v>0.62921311274509784</v>
          </cell>
          <cell r="AL426">
            <v>6.7598789660936582E-4</v>
          </cell>
          <cell r="AM426">
            <v>9865.0398417644665</v>
          </cell>
          <cell r="AN426">
            <v>0.59335122549019592</v>
          </cell>
          <cell r="AO426">
            <v>6.3746008903059373E-4</v>
          </cell>
          <cell r="AP426">
            <v>9869.4784994888851</v>
          </cell>
          <cell r="AQ426">
            <v>0.81228875</v>
          </cell>
          <cell r="AR426">
            <v>8.7267310936413572E-4</v>
          </cell>
          <cell r="AS426">
            <v>9842.2160552183796</v>
          </cell>
          <cell r="AT426">
            <v>0.57258393259803908</v>
          </cell>
          <cell r="AU426">
            <v>6.1514898591452302E-4</v>
          </cell>
          <cell r="AV426">
            <v>9871.7539579558961</v>
          </cell>
        </row>
        <row r="427">
          <cell r="B427">
            <v>35</v>
          </cell>
          <cell r="C427">
            <v>1.1412265009764573E-3</v>
          </cell>
          <cell r="D427">
            <v>0.70833333333333315</v>
          </cell>
          <cell r="E427">
            <v>8.0836877152499044E-4</v>
          </cell>
          <cell r="F427">
            <v>9849.228429307901</v>
          </cell>
          <cell r="G427">
            <v>0.96499999999999997</v>
          </cell>
          <cell r="H427">
            <v>1.1012835734422813E-3</v>
          </cell>
          <cell r="I427">
            <v>9813.9181578668686</v>
          </cell>
          <cell r="J427">
            <v>0.91</v>
          </cell>
          <cell r="K427">
            <v>1.0385161158885763E-3</v>
          </cell>
          <cell r="L427">
            <v>9821.5357856626033</v>
          </cell>
          <cell r="M427">
            <v>0.92500000000000004</v>
          </cell>
          <cell r="N427">
            <v>1.0556345134032231E-3</v>
          </cell>
          <cell r="O427">
            <v>9818.8965667547473</v>
          </cell>
          <cell r="P427">
            <v>0.68354166666666649</v>
          </cell>
          <cell r="Q427">
            <v>7.8007586452161573E-4</v>
          </cell>
          <cell r="R427">
            <v>9852.207735984015</v>
          </cell>
          <cell r="S427">
            <v>0.64458333333333317</v>
          </cell>
          <cell r="T427">
            <v>7.356155820877413E-4</v>
          </cell>
          <cell r="U427">
            <v>9857.4111662622909</v>
          </cell>
          <cell r="V427">
            <v>0.65520833333333317</v>
          </cell>
          <cell r="W427">
            <v>7.4774111366061608E-4</v>
          </cell>
          <cell r="X427">
            <v>9855.6136914913259</v>
          </cell>
          <cell r="Y427">
            <v>0.87814999999999999</v>
          </cell>
          <cell r="Z427">
            <v>1.0021680518324759E-3</v>
          </cell>
          <cell r="AA427">
            <v>9825.4755172852565</v>
          </cell>
          <cell r="AB427">
            <v>0.892625</v>
          </cell>
          <cell r="AC427">
            <v>1.0186873054341102E-3</v>
          </cell>
          <cell r="AD427">
            <v>9822.9276996503086</v>
          </cell>
          <cell r="AE427">
            <v>0.84175000000000011</v>
          </cell>
          <cell r="AF427">
            <v>9.606274071969331E-4</v>
          </cell>
          <cell r="AG427">
            <v>9829.9798812999215</v>
          </cell>
          <cell r="AH427">
            <v>0.62202291666666654</v>
          </cell>
          <cell r="AI427">
            <v>7.0986903671467038E-4</v>
          </cell>
          <cell r="AJ427">
            <v>9860.10620809391</v>
          </cell>
          <cell r="AK427">
            <v>0.63227604166666651</v>
          </cell>
          <cell r="AL427">
            <v>7.2157017468249453E-4</v>
          </cell>
          <cell r="AM427">
            <v>9858.3711942318641</v>
          </cell>
          <cell r="AN427">
            <v>0.59623958333333327</v>
          </cell>
          <cell r="AO427">
            <v>6.8044441343116072E-4</v>
          </cell>
          <cell r="AP427">
            <v>9863.1871008459166</v>
          </cell>
          <cell r="AQ427">
            <v>0.81228875</v>
          </cell>
          <cell r="AR427">
            <v>9.2700544794504028E-4</v>
          </cell>
          <cell r="AS427">
            <v>9833.6270179304393</v>
          </cell>
          <cell r="AT427">
            <v>0.57537119791666658</v>
          </cell>
          <cell r="AU427">
            <v>6.5662885896107016E-4</v>
          </cell>
          <cell r="AV427">
            <v>9865.6813585194614</v>
          </cell>
        </row>
        <row r="428">
          <cell r="B428">
            <v>36</v>
          </cell>
          <cell r="C428">
            <v>1.2197851206914583E-3</v>
          </cell>
          <cell r="D428">
            <v>0.71176470588235274</v>
          </cell>
          <cell r="E428">
            <v>8.6819999766862594E-4</v>
          </cell>
          <cell r="F428">
            <v>9841.2666206220329</v>
          </cell>
          <cell r="G428">
            <v>0.96499999999999997</v>
          </cell>
          <cell r="H428">
            <v>1.1770926414672572E-3</v>
          </cell>
          <cell r="I428">
            <v>9803.110251008502</v>
          </cell>
          <cell r="J428">
            <v>0.91</v>
          </cell>
          <cell r="K428">
            <v>1.1100044598292272E-3</v>
          </cell>
          <cell r="L428">
            <v>9811.3359624664172</v>
          </cell>
          <cell r="M428">
            <v>0.92500000000000004</v>
          </cell>
          <cell r="N428">
            <v>1.1283012366395989E-3</v>
          </cell>
          <cell r="O428">
            <v>9808.5314006553454</v>
          </cell>
          <cell r="P428">
            <v>0.68685294117647033</v>
          </cell>
          <cell r="Q428">
            <v>8.3781299775022397E-4</v>
          </cell>
          <cell r="R428">
            <v>9844.5222665169204</v>
          </cell>
          <cell r="S428">
            <v>0.64770588235294102</v>
          </cell>
          <cell r="T428">
            <v>7.9006199787844968E-4</v>
          </cell>
          <cell r="U428">
            <v>9850.1599010093414</v>
          </cell>
          <cell r="V428">
            <v>0.65838235294117631</v>
          </cell>
          <cell r="W428">
            <v>8.0308499784347898E-4</v>
          </cell>
          <cell r="X428">
            <v>9848.2442439338411</v>
          </cell>
          <cell r="Y428">
            <v>0.87814999999999999</v>
          </cell>
          <cell r="Z428">
            <v>1.071154303735204E-3</v>
          </cell>
          <cell r="AA428">
            <v>9815.6287396277712</v>
          </cell>
          <cell r="AB428">
            <v>0.892625</v>
          </cell>
          <cell r="AC428">
            <v>1.088810693357213E-3</v>
          </cell>
          <cell r="AD428">
            <v>9812.9212079004774</v>
          </cell>
          <cell r="AE428">
            <v>0.84175000000000011</v>
          </cell>
          <cell r="AF428">
            <v>1.0267541253420351E-3</v>
          </cell>
          <cell r="AG428">
            <v>9820.5369332137507</v>
          </cell>
          <cell r="AH428">
            <v>0.62503617647058807</v>
          </cell>
          <cell r="AI428">
            <v>7.6240982795270393E-4</v>
          </cell>
          <cell r="AJ428">
            <v>9853.1068239980668</v>
          </cell>
          <cell r="AK428">
            <v>0.63533897058823507</v>
          </cell>
          <cell r="AL428">
            <v>7.7497702291895714E-4</v>
          </cell>
          <cell r="AM428">
            <v>9851.257687607158</v>
          </cell>
          <cell r="AN428">
            <v>0.5991279411764705</v>
          </cell>
          <cell r="AO428">
            <v>7.3080734803756598E-4</v>
          </cell>
          <cell r="AP428">
            <v>9856.4757502845187</v>
          </cell>
          <cell r="AQ428">
            <v>0.81228875</v>
          </cell>
          <cell r="AR428">
            <v>9.9081773095506379E-4</v>
          </cell>
          <cell r="AS428">
            <v>9824.5111921117586</v>
          </cell>
          <cell r="AT428">
            <v>0.57815846323529396</v>
          </cell>
          <cell r="AU428">
            <v>7.0522909085625105E-4</v>
          </cell>
          <cell r="AV428">
            <v>9859.2032674261427</v>
          </cell>
        </row>
        <row r="429">
          <cell r="B429">
            <v>37</v>
          </cell>
          <cell r="C429">
            <v>1.3266348383284192E-3</v>
          </cell>
          <cell r="D429">
            <v>0.71519607843137234</v>
          </cell>
          <cell r="E429">
            <v>9.4880403388292308E-4</v>
          </cell>
          <cell r="F429">
            <v>9832.7224329649525</v>
          </cell>
          <cell r="G429">
            <v>0.96499999999999997</v>
          </cell>
          <cell r="H429">
            <v>1.2802026189869245E-3</v>
          </cell>
          <cell r="I429">
            <v>9791.5710820685472</v>
          </cell>
          <cell r="J429">
            <v>0.91</v>
          </cell>
          <cell r="K429">
            <v>1.2072377028788616E-3</v>
          </cell>
          <cell r="L429">
            <v>9800.4453357911971</v>
          </cell>
          <cell r="M429">
            <v>0.92500000000000004</v>
          </cell>
          <cell r="N429">
            <v>1.2271372254537879E-3</v>
          </cell>
          <cell r="O429">
            <v>9797.4644225463671</v>
          </cell>
          <cell r="P429">
            <v>0.69016421568627428</v>
          </cell>
          <cell r="Q429">
            <v>9.1559589269702075E-4</v>
          </cell>
          <cell r="R429">
            <v>9836.2743978053913</v>
          </cell>
          <cell r="S429">
            <v>0.65082843137254887</v>
          </cell>
          <cell r="T429">
            <v>8.6341167083346009E-4</v>
          </cell>
          <cell r="U429">
            <v>9842.3776639985281</v>
          </cell>
          <cell r="V429">
            <v>0.66155637254901944</v>
          </cell>
          <cell r="W429">
            <v>8.7764373134170388E-4</v>
          </cell>
          <cell r="X429">
            <v>9840.3352667264408</v>
          </cell>
          <cell r="Y429">
            <v>0.87814999999999999</v>
          </cell>
          <cell r="Z429">
            <v>1.1649843832781013E-3</v>
          </cell>
          <cell r="AA429">
            <v>9805.1146866594518</v>
          </cell>
          <cell r="AB429">
            <v>0.892625</v>
          </cell>
          <cell r="AC429">
            <v>1.1841874225629052E-3</v>
          </cell>
          <cell r="AD429">
            <v>9802.236794356244</v>
          </cell>
          <cell r="AE429">
            <v>0.84175000000000011</v>
          </cell>
          <cell r="AF429">
            <v>1.116694875162947E-3</v>
          </cell>
          <cell r="AG429">
            <v>9810.4536564044993</v>
          </cell>
          <cell r="AH429">
            <v>0.6280494362745096</v>
          </cell>
          <cell r="AI429">
            <v>8.3319226235428886E-4</v>
          </cell>
          <cell r="AJ429">
            <v>9845.5947185195819</v>
          </cell>
          <cell r="AK429">
            <v>0.63840189950980375</v>
          </cell>
          <cell r="AL429">
            <v>8.4692620074474419E-4</v>
          </cell>
          <cell r="AM429">
            <v>9843.6231892524083</v>
          </cell>
          <cell r="AN429">
            <v>0.60201629901960774</v>
          </cell>
          <cell r="AO429">
            <v>7.9865579552095055E-4</v>
          </cell>
          <cell r="AP429">
            <v>9849.2725653804573</v>
          </cell>
          <cell r="AQ429">
            <v>0.81228875</v>
          </cell>
          <cell r="AR429">
            <v>1.0776105545322438E-3</v>
          </cell>
          <cell r="AS429">
            <v>9814.7768922246469</v>
          </cell>
          <cell r="AT429">
            <v>0.58094572855392146</v>
          </cell>
          <cell r="AU429">
            <v>7.7070284267771727E-4</v>
          </cell>
          <cell r="AV429">
            <v>9852.2502704692888</v>
          </cell>
        </row>
        <row r="430">
          <cell r="B430">
            <v>38</v>
          </cell>
          <cell r="C430">
            <v>1.4509726957691205E-3</v>
          </cell>
          <cell r="D430">
            <v>0.71862745098039194</v>
          </cell>
          <cell r="E430">
            <v>1.0427088098027108E-3</v>
          </cell>
          <cell r="F430">
            <v>9823.3931062565043</v>
          </cell>
          <cell r="G430">
            <v>0.96499999999999997</v>
          </cell>
          <cell r="H430">
            <v>1.4001886514172013E-3</v>
          </cell>
          <cell r="I430">
            <v>9779.0358871252865</v>
          </cell>
          <cell r="J430">
            <v>0.91</v>
          </cell>
          <cell r="K430">
            <v>1.3203851531498998E-3</v>
          </cell>
          <cell r="L430">
            <v>9788.6138686768263</v>
          </cell>
          <cell r="M430">
            <v>0.92500000000000004</v>
          </cell>
          <cell r="N430">
            <v>1.3421497435864365E-3</v>
          </cell>
          <cell r="O430">
            <v>9785.4415892384022</v>
          </cell>
          <cell r="P430">
            <v>0.69347549019607824</v>
          </cell>
          <cell r="Q430">
            <v>1.0062140014596159E-3</v>
          </cell>
          <cell r="R430">
            <v>9827.2683453673199</v>
          </cell>
          <cell r="S430">
            <v>0.65395098039215671</v>
          </cell>
          <cell r="T430">
            <v>9.4886501692046689E-4</v>
          </cell>
          <cell r="U430">
            <v>9833.8796402546814</v>
          </cell>
          <cell r="V430">
            <v>0.66473039215686258</v>
          </cell>
          <cell r="W430">
            <v>9.6450564906750758E-4</v>
          </cell>
          <cell r="X430">
            <v>9831.6989581652979</v>
          </cell>
          <cell r="Y430">
            <v>0.87814999999999999</v>
          </cell>
          <cell r="Z430">
            <v>1.2741716727896531E-3</v>
          </cell>
          <cell r="AA430">
            <v>9793.691881173243</v>
          </cell>
          <cell r="AB430">
            <v>0.892625</v>
          </cell>
          <cell r="AC430">
            <v>1.2951745025609111E-3</v>
          </cell>
          <cell r="AD430">
            <v>9790.6291088313847</v>
          </cell>
          <cell r="AE430">
            <v>0.84175000000000011</v>
          </cell>
          <cell r="AF430">
            <v>1.2213562666636573E-3</v>
          </cell>
          <cell r="AG430">
            <v>9799.4983730833683</v>
          </cell>
          <cell r="AH430">
            <v>0.63106269607843124</v>
          </cell>
          <cell r="AI430">
            <v>9.1565474132825053E-4</v>
          </cell>
          <cell r="AJ430">
            <v>9837.3914451818346</v>
          </cell>
          <cell r="AK430">
            <v>0.64146482843137242</v>
          </cell>
          <cell r="AL430">
            <v>9.3074795135014482E-4</v>
          </cell>
          <cell r="AM430">
            <v>9835.2863668631708</v>
          </cell>
          <cell r="AN430">
            <v>0.60490465686274497</v>
          </cell>
          <cell r="AO430">
            <v>8.7770014065143194E-4</v>
          </cell>
          <cell r="AP430">
            <v>9841.4063867644509</v>
          </cell>
          <cell r="AQ430">
            <v>0.81228875</v>
          </cell>
          <cell r="AR430">
            <v>1.1786087973304292E-3</v>
          </cell>
          <cell r="AS430">
            <v>9804.2003850552064</v>
          </cell>
          <cell r="AT430">
            <v>0.58373299387254896</v>
          </cell>
          <cell r="AU430">
            <v>8.4698063572863184E-4</v>
          </cell>
          <cell r="AV430">
            <v>9844.6571131790661</v>
          </cell>
        </row>
        <row r="431">
          <cell r="B431">
            <v>39</v>
          </cell>
          <cell r="C431">
            <v>1.5787104325913372E-3</v>
          </cell>
          <cell r="D431">
            <v>0.72205882352941153</v>
          </cell>
          <cell r="E431">
            <v>1.1399217976505093E-3</v>
          </cell>
          <cell r="F431">
            <v>9813.1501677224551</v>
          </cell>
          <cell r="G431">
            <v>0.96499999999999997</v>
          </cell>
          <cell r="H431">
            <v>1.5234555674506402E-3</v>
          </cell>
          <cell r="I431">
            <v>9765.3433920543321</v>
          </cell>
          <cell r="J431">
            <v>0.91</v>
          </cell>
          <cell r="K431">
            <v>1.4366264936581169E-3</v>
          </cell>
          <cell r="L431">
            <v>9775.6891282547076</v>
          </cell>
          <cell r="M431">
            <v>0.92500000000000004</v>
          </cell>
          <cell r="N431">
            <v>1.460307150146987E-3</v>
          </cell>
          <cell r="O431">
            <v>9772.3080613185248</v>
          </cell>
          <cell r="P431">
            <v>0.69678676470588208</v>
          </cell>
          <cell r="Q431">
            <v>1.1000245347327414E-3</v>
          </cell>
          <cell r="R431">
            <v>9817.3800103621106</v>
          </cell>
          <cell r="S431">
            <v>0.65707352941176456</v>
          </cell>
          <cell r="T431">
            <v>1.0373288358619635E-3</v>
          </cell>
          <cell r="U431">
            <v>9824.5486158834374</v>
          </cell>
          <cell r="V431">
            <v>0.66790441176470572</v>
          </cell>
          <cell r="W431">
            <v>1.0544276628267212E-3</v>
          </cell>
          <cell r="X431">
            <v>9822.2162289802163</v>
          </cell>
          <cell r="Y431">
            <v>0.87814999999999999</v>
          </cell>
          <cell r="Z431">
            <v>1.3863445663800827E-3</v>
          </cell>
          <cell r="AA431">
            <v>9781.2130364062214</v>
          </cell>
          <cell r="AB431">
            <v>0.892625</v>
          </cell>
          <cell r="AC431">
            <v>1.4091963998918424E-3</v>
          </cell>
          <cell r="AD431">
            <v>9777.9485356455953</v>
          </cell>
          <cell r="AE431">
            <v>0.84175000000000011</v>
          </cell>
          <cell r="AF431">
            <v>1.3288795066337582E-3</v>
          </cell>
          <cell r="AG431">
            <v>9787.5296943352423</v>
          </cell>
          <cell r="AH431">
            <v>0.63407595588235266</v>
          </cell>
          <cell r="AI431">
            <v>1.0010223266067946E-3</v>
          </cell>
          <cell r="AJ431">
            <v>9828.3837910627517</v>
          </cell>
          <cell r="AK431">
            <v>0.64452775735294099</v>
          </cell>
          <cell r="AL431">
            <v>1.0175226946277859E-3</v>
          </cell>
          <cell r="AM431">
            <v>9826.1321942262712</v>
          </cell>
          <cell r="AN431">
            <v>0.60779301470588221</v>
          </cell>
          <cell r="AO431">
            <v>9.5952917317231631E-4</v>
          </cell>
          <cell r="AP431">
            <v>9832.7685829945785</v>
          </cell>
          <cell r="AQ431">
            <v>0.81228875</v>
          </cell>
          <cell r="AR431">
            <v>1.2823687239015766E-3</v>
          </cell>
          <cell r="AS431">
            <v>9792.6450682305895</v>
          </cell>
          <cell r="AT431">
            <v>0.58652025919117623</v>
          </cell>
          <cell r="AU431">
            <v>9.2594565211128507E-4</v>
          </cell>
          <cell r="AV431">
            <v>9836.3188792388155</v>
          </cell>
        </row>
        <row r="432">
          <cell r="B432">
            <v>40</v>
          </cell>
          <cell r="C432">
            <v>1.7119771346061415E-3</v>
          </cell>
          <cell r="D432">
            <v>0.72549019607843113</v>
          </cell>
          <cell r="E432">
            <v>1.2420226270672002E-3</v>
          </cell>
          <cell r="F432">
            <v>9801.9639439426501</v>
          </cell>
          <cell r="G432">
            <v>0.96499999999999997</v>
          </cell>
          <cell r="H432">
            <v>1.6520579348949264E-3</v>
          </cell>
          <cell r="I432">
            <v>9750.4663252956398</v>
          </cell>
          <cell r="J432">
            <v>0.92</v>
          </cell>
          <cell r="K432">
            <v>1.5750189638376502E-3</v>
          </cell>
          <cell r="L432">
            <v>9761.6451142592905</v>
          </cell>
          <cell r="M432">
            <v>0.92500000000000004</v>
          </cell>
          <cell r="N432">
            <v>1.583578849510681E-3</v>
          </cell>
          <cell r="O432">
            <v>9758.0374899831422</v>
          </cell>
          <cell r="P432">
            <v>0.70009803921568603</v>
          </cell>
          <cell r="Q432">
            <v>1.1985518351198482E-3</v>
          </cell>
          <cell r="R432">
            <v>9806.5806514839169</v>
          </cell>
          <cell r="S432">
            <v>0.66745098039215667</v>
          </cell>
          <cell r="T432">
            <v>1.1426608169018244E-3</v>
          </cell>
          <cell r="U432">
            <v>9814.3573283048536</v>
          </cell>
          <cell r="V432">
            <v>0.67107843137254886</v>
          </cell>
          <cell r="W432">
            <v>1.1488709300371603E-3</v>
          </cell>
          <cell r="X432">
            <v>9811.8594124781139</v>
          </cell>
          <cell r="Y432">
            <v>0.88780000000000003</v>
          </cell>
          <cell r="Z432">
            <v>1.5198933001033324E-3</v>
          </cell>
          <cell r="AA432">
            <v>9767.6529048605935</v>
          </cell>
          <cell r="AB432">
            <v>0.892625</v>
          </cell>
          <cell r="AC432">
            <v>1.5281535897778071E-3</v>
          </cell>
          <cell r="AD432">
            <v>9764.1694857708371</v>
          </cell>
          <cell r="AE432">
            <v>0.85100000000000009</v>
          </cell>
          <cell r="AF432">
            <v>1.4568925415498265E-3</v>
          </cell>
          <cell r="AG432">
            <v>9774.5232467038713</v>
          </cell>
          <cell r="AH432">
            <v>0.64409019607843121</v>
          </cell>
          <cell r="AI432">
            <v>1.1026676883102605E-3</v>
          </cell>
          <cell r="AJ432">
            <v>9818.5453594534374</v>
          </cell>
          <cell r="AK432">
            <v>0.64759068627450966</v>
          </cell>
          <cell r="AL432">
            <v>1.1086604474858598E-3</v>
          </cell>
          <cell r="AM432">
            <v>9816.1338817182332</v>
          </cell>
          <cell r="AN432">
            <v>0.61739215686274496</v>
          </cell>
          <cell r="AO432">
            <v>1.0569612556341876E-3</v>
          </cell>
          <cell r="AP432">
            <v>9823.3337546861421</v>
          </cell>
          <cell r="AQ432">
            <v>0.82121500000000003</v>
          </cell>
          <cell r="AR432">
            <v>1.4059013025955825E-3</v>
          </cell>
          <cell r="AS432">
            <v>9780.0872864708217</v>
          </cell>
          <cell r="AT432">
            <v>0.59578343137254886</v>
          </cell>
          <cell r="AU432">
            <v>1.0199676116869909E-3</v>
          </cell>
          <cell r="AV432">
            <v>9827.2109825398038</v>
          </cell>
        </row>
        <row r="433">
          <cell r="B433">
            <v>41</v>
          </cell>
          <cell r="C433">
            <v>1.8673056753798108E-3</v>
          </cell>
          <cell r="D433">
            <v>0.72892156862745072</v>
          </cell>
          <cell r="E433">
            <v>1.3611193820047929E-3</v>
          </cell>
          <cell r="F433">
            <v>9789.7896829345773</v>
          </cell>
          <cell r="G433">
            <v>0.96499999999999997</v>
          </cell>
          <cell r="H433">
            <v>1.8019499767415173E-3</v>
          </cell>
          <cell r="I433">
            <v>9734.3579900340083</v>
          </cell>
          <cell r="J433">
            <v>0.92</v>
          </cell>
          <cell r="K433">
            <v>1.7179212213494261E-3</v>
          </cell>
          <cell r="L433">
            <v>9746.2703380860803</v>
          </cell>
          <cell r="M433">
            <v>0.92500000000000004</v>
          </cell>
          <cell r="N433">
            <v>1.7272577497263251E-3</v>
          </cell>
          <cell r="O433">
            <v>9742.5848682012729</v>
          </cell>
          <cell r="P433">
            <v>0.70340931372548987</v>
          </cell>
          <cell r="Q433">
            <v>1.3134802036346251E-3</v>
          </cell>
          <cell r="R433">
            <v>9794.8269562478308</v>
          </cell>
          <cell r="S433">
            <v>0.67060784313725474</v>
          </cell>
          <cell r="T433">
            <v>1.2522298314444097E-3</v>
          </cell>
          <cell r="U433">
            <v>9803.1428467427268</v>
          </cell>
          <cell r="V433">
            <v>0.67425245098039199</v>
          </cell>
          <cell r="W433">
            <v>1.2590354283544337E-3</v>
          </cell>
          <cell r="X433">
            <v>9800.5868524295074</v>
          </cell>
          <cell r="Y433">
            <v>0.88780000000000003</v>
          </cell>
          <cell r="Z433">
            <v>1.6577939786021961E-3</v>
          </cell>
          <cell r="AA433">
            <v>9752.80711465276</v>
          </cell>
          <cell r="AB433">
            <v>0.892625</v>
          </cell>
          <cell r="AC433">
            <v>1.6668037284859037E-3</v>
          </cell>
          <cell r="AD433">
            <v>9749.2483351199571</v>
          </cell>
          <cell r="AE433">
            <v>0.85100000000000009</v>
          </cell>
          <cell r="AF433">
            <v>1.5890771297482191E-3</v>
          </cell>
          <cell r="AG433">
            <v>9760.2828166885429</v>
          </cell>
          <cell r="AH433">
            <v>0.64713656862745073</v>
          </cell>
          <cell r="AI433">
            <v>1.2084017873438551E-3</v>
          </cell>
          <cell r="AJ433">
            <v>9807.7187667393591</v>
          </cell>
          <cell r="AK433">
            <v>0.65065361519607812</v>
          </cell>
          <cell r="AL433">
            <v>1.2149691883620282E-3</v>
          </cell>
          <cell r="AM433">
            <v>9805.2511223363472</v>
          </cell>
          <cell r="AN433">
            <v>0.62031225490196062</v>
          </cell>
          <cell r="AO433">
            <v>1.1583125940860788E-3</v>
          </cell>
          <cell r="AP433">
            <v>9812.9508715062766</v>
          </cell>
          <cell r="AQ433">
            <v>0.82121500000000003</v>
          </cell>
          <cell r="AR433">
            <v>1.5334594302070313E-3</v>
          </cell>
          <cell r="AS433">
            <v>9766.3374490152746</v>
          </cell>
          <cell r="AT433">
            <v>0.59860132598039195</v>
          </cell>
          <cell r="AU433">
            <v>1.117771653293066E-3</v>
          </cell>
          <cell r="AV433">
            <v>9817.1875456243979</v>
          </cell>
        </row>
        <row r="434">
          <cell r="B434">
            <v>42</v>
          </cell>
          <cell r="C434">
            <v>2.0215125020110049E-3</v>
          </cell>
          <cell r="D434">
            <v>0.73235294117647032</v>
          </cell>
          <cell r="E434">
            <v>1.4804606264727648E-3</v>
          </cell>
          <cell r="F434">
            <v>9776.4646104513849</v>
          </cell>
          <cell r="G434">
            <v>0.96499999999999997</v>
          </cell>
          <cell r="H434">
            <v>1.9507595644406197E-3</v>
          </cell>
          <cell r="I434">
            <v>9716.8171638802723</v>
          </cell>
          <cell r="J434">
            <v>0.92</v>
          </cell>
          <cell r="K434">
            <v>1.8597915018501246E-3</v>
          </cell>
          <cell r="L434">
            <v>9729.527013443274</v>
          </cell>
          <cell r="M434">
            <v>0.92500000000000004</v>
          </cell>
          <cell r="N434">
            <v>1.8698990643601797E-3</v>
          </cell>
          <cell r="O434">
            <v>9725.7569129853055</v>
          </cell>
          <cell r="P434">
            <v>0.70672058823529382</v>
          </cell>
          <cell r="Q434">
            <v>1.4286445045462179E-3</v>
          </cell>
          <cell r="R434">
            <v>9781.9616449427722</v>
          </cell>
          <cell r="S434">
            <v>0.67376470588235271</v>
          </cell>
          <cell r="T434">
            <v>1.3620237763549436E-3</v>
          </cell>
          <cell r="U434">
            <v>9790.8670588281238</v>
          </cell>
          <cell r="V434">
            <v>0.67742647058823513</v>
          </cell>
          <cell r="W434">
            <v>1.3694260794873076E-3</v>
          </cell>
          <cell r="X434">
            <v>9788.2475663636342</v>
          </cell>
          <cell r="Y434">
            <v>0.88780000000000003</v>
          </cell>
          <cell r="Z434">
            <v>1.7946987992853703E-3</v>
          </cell>
          <cell r="AA434">
            <v>9736.6389697436189</v>
          </cell>
          <cell r="AB434">
            <v>0.892625</v>
          </cell>
          <cell r="AC434">
            <v>1.8044525971075732E-3</v>
          </cell>
          <cell r="AD434">
            <v>9732.9982516450436</v>
          </cell>
          <cell r="AE434">
            <v>0.85100000000000009</v>
          </cell>
          <cell r="AF434">
            <v>1.7203071392113652E-3</v>
          </cell>
          <cell r="AG434">
            <v>9744.7729744846692</v>
          </cell>
          <cell r="AH434">
            <v>0.65018294117647035</v>
          </cell>
          <cell r="AI434">
            <v>1.3143529441825205E-3</v>
          </cell>
          <cell r="AJ434">
            <v>9795.8671018518653</v>
          </cell>
          <cell r="AK434">
            <v>0.65371654411764679</v>
          </cell>
          <cell r="AL434">
            <v>1.3214961667052515E-3</v>
          </cell>
          <cell r="AM434">
            <v>9793.3380443385558</v>
          </cell>
          <cell r="AN434">
            <v>0.62323235294117629</v>
          </cell>
          <cell r="AO434">
            <v>1.2598719931283229E-3</v>
          </cell>
          <cell r="AP434">
            <v>9801.5844069266623</v>
          </cell>
          <cell r="AQ434">
            <v>0.82121500000000003</v>
          </cell>
          <cell r="AR434">
            <v>1.6600963893389673E-3</v>
          </cell>
          <cell r="AS434">
            <v>9751.3611667554978</v>
          </cell>
          <cell r="AT434">
            <v>0.60141922058823516</v>
          </cell>
          <cell r="AU434">
            <v>1.2157764733688318E-3</v>
          </cell>
          <cell r="AV434">
            <v>9806.2141716708375</v>
          </cell>
        </row>
        <row r="435">
          <cell r="B435">
            <v>43</v>
          </cell>
          <cell r="C435">
            <v>2.1973780739963163E-3</v>
          </cell>
          <cell r="D435">
            <v>0.73578431372548991</v>
          </cell>
          <cell r="E435">
            <v>1.6167963181708185E-3</v>
          </cell>
          <cell r="F435">
            <v>9761.9909395295072</v>
          </cell>
          <cell r="G435">
            <v>0.96499999999999997</v>
          </cell>
          <cell r="H435">
            <v>2.1204698414064452E-3</v>
          </cell>
          <cell r="I435">
            <v>9697.8619898619127</v>
          </cell>
          <cell r="J435">
            <v>0.92</v>
          </cell>
          <cell r="K435">
            <v>2.0215878280766112E-3</v>
          </cell>
          <cell r="L435">
            <v>9711.4321217866509</v>
          </cell>
          <cell r="M435">
            <v>0.92500000000000004</v>
          </cell>
          <cell r="N435">
            <v>2.0325747184465927E-3</v>
          </cell>
          <cell r="O435">
            <v>9707.5707292335192</v>
          </cell>
          <cell r="P435">
            <v>0.71003186274509777</v>
          </cell>
          <cell r="Q435">
            <v>1.5602084470348397E-3</v>
          </cell>
          <cell r="R435">
            <v>9767.9866991950421</v>
          </cell>
          <cell r="S435">
            <v>0.67692156862745079</v>
          </cell>
          <cell r="T435">
            <v>1.4874526127171531E-3</v>
          </cell>
          <cell r="U435">
            <v>9777.5316651028697</v>
          </cell>
          <cell r="V435">
            <v>0.68060049019607816</v>
          </cell>
          <cell r="W435">
            <v>1.4955365943080069E-3</v>
          </cell>
          <cell r="X435">
            <v>9774.8432848737775</v>
          </cell>
          <cell r="Y435">
            <v>0.88780000000000003</v>
          </cell>
          <cell r="Z435">
            <v>1.9508322540939297E-3</v>
          </cell>
          <cell r="AA435">
            <v>9719.1646354755449</v>
          </cell>
          <cell r="AB435">
            <v>0.892625</v>
          </cell>
          <cell r="AC435">
            <v>1.9614346033009619E-3</v>
          </cell>
          <cell r="AD435">
            <v>9715.4355176722183</v>
          </cell>
          <cell r="AE435">
            <v>0.85100000000000009</v>
          </cell>
          <cell r="AF435">
            <v>1.8699687409708655E-3</v>
          </cell>
          <cell r="AG435">
            <v>9728.0089719666703</v>
          </cell>
          <cell r="AH435">
            <v>0.65322931372548998</v>
          </cell>
          <cell r="AI435">
            <v>1.4353917712720526E-3</v>
          </cell>
          <cell r="AJ435">
            <v>9782.9918750857269</v>
          </cell>
          <cell r="AK435">
            <v>0.65677947303921547</v>
          </cell>
          <cell r="AL435">
            <v>1.4431928135072269E-3</v>
          </cell>
          <cell r="AM435">
            <v>9780.3961856537135</v>
          </cell>
          <cell r="AN435">
            <v>0.62615245098039196</v>
          </cell>
          <cell r="AO435">
            <v>1.3758936667633665E-3</v>
          </cell>
          <cell r="AP435">
            <v>9789.2356652440922</v>
          </cell>
          <cell r="AQ435">
            <v>0.82121500000000003</v>
          </cell>
          <cell r="AR435">
            <v>1.804519835036885E-3</v>
          </cell>
          <cell r="AS435">
            <v>9735.1729672914262</v>
          </cell>
          <cell r="AT435">
            <v>0.60423711519607826</v>
          </cell>
          <cell r="AU435">
            <v>1.3277373884266488E-3</v>
          </cell>
          <cell r="AV435">
            <v>9794.2920071881035</v>
          </cell>
        </row>
        <row r="436">
          <cell r="B436">
            <v>44</v>
          </cell>
          <cell r="C436">
            <v>2.3867191785051133E-3</v>
          </cell>
          <cell r="D436">
            <v>0.73921568627450951</v>
          </cell>
          <cell r="E436">
            <v>1.7643002554831909E-3</v>
          </cell>
          <cell r="F436">
            <v>9746.2077885204599</v>
          </cell>
          <cell r="G436">
            <v>0.96499999999999997</v>
          </cell>
          <cell r="H436">
            <v>2.3031840072574345E-3</v>
          </cell>
          <cell r="I436">
            <v>9677.2979659862885</v>
          </cell>
          <cell r="J436">
            <v>0.92</v>
          </cell>
          <cell r="K436">
            <v>2.1957816442247043E-3</v>
          </cell>
          <cell r="L436">
            <v>9691.7996088160544</v>
          </cell>
          <cell r="M436">
            <v>0.92500000000000004</v>
          </cell>
          <cell r="N436">
            <v>2.2077152401172298E-3</v>
          </cell>
          <cell r="O436">
            <v>9687.8393663917468</v>
          </cell>
          <cell r="P436">
            <v>0.71334313725490162</v>
          </cell>
          <cell r="Q436">
            <v>1.7025497465412791E-3</v>
          </cell>
          <cell r="R436">
            <v>9752.7466038364346</v>
          </cell>
          <cell r="S436">
            <v>0.68007843137254875</v>
          </cell>
          <cell r="T436">
            <v>1.6231562350445356E-3</v>
          </cell>
          <cell r="U436">
            <v>9762.9880500816889</v>
          </cell>
          <cell r="V436">
            <v>0.68377450980392129</v>
          </cell>
          <cell r="W436">
            <v>1.6319777363219515E-3</v>
          </cell>
          <cell r="X436">
            <v>9760.2246490376237</v>
          </cell>
          <cell r="Y436">
            <v>0.88780000000000003</v>
          </cell>
          <cell r="Z436">
            <v>2.1189292866768397E-3</v>
          </cell>
          <cell r="AA436">
            <v>9700.2041756218096</v>
          </cell>
          <cell r="AB436">
            <v>0.892625</v>
          </cell>
          <cell r="AC436">
            <v>2.1304452067131266E-3</v>
          </cell>
          <cell r="AD436">
            <v>9696.3793262617164</v>
          </cell>
          <cell r="AE436">
            <v>0.85100000000000009</v>
          </cell>
          <cell r="AF436">
            <v>2.0310980209078517E-3</v>
          </cell>
          <cell r="AG436">
            <v>9709.8178992772082</v>
          </cell>
          <cell r="AH436">
            <v>0.6562756862745095</v>
          </cell>
          <cell r="AI436">
            <v>1.5663457668179768E-3</v>
          </cell>
          <cell r="AJ436">
            <v>9768.9494490498073</v>
          </cell>
          <cell r="AK436">
            <v>0.65984240196078403</v>
          </cell>
          <cell r="AL436">
            <v>1.5748585155506833E-3</v>
          </cell>
          <cell r="AM436">
            <v>9766.2811881653251</v>
          </cell>
          <cell r="AN436">
            <v>0.62907254901960763</v>
          </cell>
          <cell r="AO436">
            <v>1.5014195174161955E-3</v>
          </cell>
          <cell r="AP436">
            <v>9775.7667178898282</v>
          </cell>
          <cell r="AQ436">
            <v>0.82121500000000003</v>
          </cell>
          <cell r="AR436">
            <v>1.9600095901760768E-3</v>
          </cell>
          <cell r="AS436">
            <v>9717.6056545744341</v>
          </cell>
          <cell r="AT436">
            <v>0.60705500980392135</v>
          </cell>
          <cell r="AU436">
            <v>1.4488698343066288E-3</v>
          </cell>
          <cell r="AV436">
            <v>9781.2877594969923</v>
          </cell>
        </row>
        <row r="437">
          <cell r="B437">
            <v>45</v>
          </cell>
          <cell r="C437">
            <v>2.5931540136514253E-3</v>
          </cell>
          <cell r="D437">
            <v>0.7426470588235291</v>
          </cell>
          <cell r="E437">
            <v>1.9257982013146607E-3</v>
          </cell>
          <cell r="F437">
            <v>9729.012551629181</v>
          </cell>
          <cell r="G437">
            <v>0.96499999999999997</v>
          </cell>
          <cell r="H437">
            <v>2.5023936231736254E-3</v>
          </cell>
          <cell r="I437">
            <v>9655.0093680775644</v>
          </cell>
          <cell r="J437">
            <v>0.92</v>
          </cell>
          <cell r="K437">
            <v>2.3857016925593116E-3</v>
          </cell>
          <cell r="L437">
            <v>9670.5185331355115</v>
          </cell>
          <cell r="M437">
            <v>0.92500000000000004</v>
          </cell>
          <cell r="N437">
            <v>2.3986674626275684E-3</v>
          </cell>
          <cell r="O437">
            <v>9666.4513757787572</v>
          </cell>
          <cell r="P437">
            <v>0.71665441176470557</v>
          </cell>
          <cell r="Q437">
            <v>1.8583952642686474E-3</v>
          </cell>
          <cell r="R437">
            <v>9736.1420675779918</v>
          </cell>
          <cell r="S437">
            <v>0.68323529411764683</v>
          </cell>
          <cell r="T437">
            <v>1.771734345209488E-3</v>
          </cell>
          <cell r="U437">
            <v>9747.1411951555347</v>
          </cell>
          <cell r="V437">
            <v>0.68694852941176443</v>
          </cell>
          <cell r="W437">
            <v>1.7813633362160611E-3</v>
          </cell>
          <cell r="X437">
            <v>9744.2961797088938</v>
          </cell>
          <cell r="Y437">
            <v>0.88780000000000003</v>
          </cell>
          <cell r="Z437">
            <v>2.3022021333197356E-3</v>
          </cell>
          <cell r="AA437">
            <v>9679.6501289073403</v>
          </cell>
          <cell r="AB437">
            <v>0.892625</v>
          </cell>
          <cell r="AC437">
            <v>2.3147141014356037E-3</v>
          </cell>
          <cell r="AD437">
            <v>9675.72172140361</v>
          </cell>
          <cell r="AE437">
            <v>0.85100000000000009</v>
          </cell>
          <cell r="AF437">
            <v>2.206774065617363E-3</v>
          </cell>
          <cell r="AG437">
            <v>9690.0963073586099</v>
          </cell>
          <cell r="AH437">
            <v>0.65932205882352912</v>
          </cell>
          <cell r="AI437">
            <v>1.7097236431271557E-3</v>
          </cell>
          <cell r="AJ437">
            <v>9753.6478964340295</v>
          </cell>
          <cell r="AK437">
            <v>0.66290533088235271</v>
          </cell>
          <cell r="AL437">
            <v>1.7190156194484992E-3</v>
          </cell>
          <cell r="AM437">
            <v>9750.9006770708802</v>
          </cell>
          <cell r="AN437">
            <v>0.6319926470588233</v>
          </cell>
          <cell r="AO437">
            <v>1.6388542693187764E-3</v>
          </cell>
          <cell r="AP437">
            <v>9761.0891909418806</v>
          </cell>
          <cell r="AQ437">
            <v>0.82121500000000003</v>
          </cell>
          <cell r="AR437">
            <v>2.1295369733207552E-3</v>
          </cell>
          <cell r="AS437">
            <v>9698.5590542979189</v>
          </cell>
          <cell r="AT437">
            <v>0.60987290441176445</v>
          </cell>
          <cell r="AU437">
            <v>1.5814943698926191E-3</v>
          </cell>
          <cell r="AV437">
            <v>9767.1159467215857</v>
          </cell>
        </row>
        <row r="438">
          <cell r="B438">
            <v>46</v>
          </cell>
          <cell r="C438">
            <v>2.8130470128441775E-3</v>
          </cell>
          <cell r="D438">
            <v>0.7460784313725487</v>
          </cell>
          <cell r="E438">
            <v>2.0987537027200177E-3</v>
          </cell>
          <cell r="F438">
            <v>9710.2764367566851</v>
          </cell>
          <cell r="G438">
            <v>0.96499999999999997</v>
          </cell>
          <cell r="H438">
            <v>2.714590367394631E-3</v>
          </cell>
          <cell r="I438">
            <v>9630.8487342032058</v>
          </cell>
          <cell r="J438">
            <v>0.92</v>
          </cell>
          <cell r="K438">
            <v>2.5880032518166432E-3</v>
          </cell>
          <cell r="L438">
            <v>9647.4475607030836</v>
          </cell>
          <cell r="M438">
            <v>0.92500000000000004</v>
          </cell>
          <cell r="N438">
            <v>2.6020684868808641E-3</v>
          </cell>
          <cell r="O438">
            <v>9643.2647733846061</v>
          </cell>
          <cell r="P438">
            <v>0.71996568627450952</v>
          </cell>
          <cell r="Q438">
            <v>2.0252973231248174E-3</v>
          </cell>
          <cell r="R438">
            <v>9718.0484672673574</v>
          </cell>
          <cell r="S438">
            <v>0.6863921568627448</v>
          </cell>
          <cell r="T438">
            <v>1.9308534065024163E-3</v>
          </cell>
          <cell r="U438">
            <v>9729.8718503324708</v>
          </cell>
          <cell r="V438">
            <v>0.69012254901960757</v>
          </cell>
          <cell r="W438">
            <v>1.9413471750160166E-3</v>
          </cell>
          <cell r="X438">
            <v>9726.9380477571303</v>
          </cell>
          <cell r="Y438">
            <v>0.88780000000000003</v>
          </cell>
          <cell r="Z438">
            <v>2.4974231380030607E-3</v>
          </cell>
          <cell r="AA438">
            <v>9657.3656177307803</v>
          </cell>
          <cell r="AB438">
            <v>0.892625</v>
          </cell>
          <cell r="AC438">
            <v>2.510996089840034E-3</v>
          </cell>
          <cell r="AD438">
            <v>9653.3251918935111</v>
          </cell>
          <cell r="AE438">
            <v>0.85100000000000009</v>
          </cell>
          <cell r="AF438">
            <v>2.3939030079303952E-3</v>
          </cell>
          <cell r="AG438">
            <v>9668.7124541341964</v>
          </cell>
          <cell r="AH438">
            <v>0.66236843137254875</v>
          </cell>
          <cell r="AI438">
            <v>1.8632735372748318E-3</v>
          </cell>
          <cell r="AJ438">
            <v>9736.9718540187587</v>
          </cell>
          <cell r="AK438">
            <v>0.66596825980392138</v>
          </cell>
          <cell r="AL438">
            <v>1.8734000238904561E-3</v>
          </cell>
          <cell r="AM438">
            <v>9734.1387265033045</v>
          </cell>
          <cell r="AN438">
            <v>0.63491274509803897</v>
          </cell>
          <cell r="AO438">
            <v>1.7860394010147352E-3</v>
          </cell>
          <cell r="AP438">
            <v>9745.0921882481034</v>
          </cell>
          <cell r="AQ438">
            <v>0.82121500000000003</v>
          </cell>
          <cell r="AR438">
            <v>2.3101164026528313E-3</v>
          </cell>
          <cell r="AS438">
            <v>9677.9056142038571</v>
          </cell>
          <cell r="AT438">
            <v>0.61269079901960766</v>
          </cell>
          <cell r="AU438">
            <v>1.7235280219792197E-3</v>
          </cell>
          <cell r="AV438">
            <v>9751.6693078417575</v>
          </cell>
        </row>
        <row r="439">
          <cell r="B439">
            <v>47</v>
          </cell>
          <cell r="C439">
            <v>3.0705707738860871E-3</v>
          </cell>
          <cell r="D439">
            <v>0.7495098039215683</v>
          </cell>
          <cell r="E439">
            <v>2.3014228986626595E-3</v>
          </cell>
          <cell r="F439">
            <v>9689.8969581306064</v>
          </cell>
          <cell r="G439">
            <v>0.96499999999999997</v>
          </cell>
          <cell r="H439">
            <v>2.963100796800074E-3</v>
          </cell>
          <cell r="I439">
            <v>9604.7049249995034</v>
          </cell>
          <cell r="J439">
            <v>0.92</v>
          </cell>
          <cell r="K439">
            <v>2.8249251119752002E-3</v>
          </cell>
          <cell r="L439">
            <v>9622.4799350442536</v>
          </cell>
          <cell r="M439">
            <v>0.92500000000000004</v>
          </cell>
          <cell r="N439">
            <v>2.8402779658446308E-3</v>
          </cell>
          <cell r="O439">
            <v>9618.1723380071344</v>
          </cell>
          <cell r="P439">
            <v>0.72327696078431336</v>
          </cell>
          <cell r="Q439">
            <v>2.2208730972094661E-3</v>
          </cell>
          <cell r="R439">
            <v>9698.3665297206026</v>
          </cell>
          <cell r="S439">
            <v>0.68954901960784287</v>
          </cell>
          <cell r="T439">
            <v>2.1173090667696466E-3</v>
          </cell>
          <cell r="U439">
            <v>9711.0848941254244</v>
          </cell>
          <cell r="V439">
            <v>0.6932965686274507</v>
          </cell>
          <cell r="W439">
            <v>2.1288161812629599E-3</v>
          </cell>
          <cell r="X439">
            <v>9708.0546840565603</v>
          </cell>
          <cell r="Y439">
            <v>0.88780000000000003</v>
          </cell>
          <cell r="Z439">
            <v>2.7260527330560682E-3</v>
          </cell>
          <cell r="AA439">
            <v>9633.247089384904</v>
          </cell>
          <cell r="AB439">
            <v>0.892625</v>
          </cell>
          <cell r="AC439">
            <v>2.7408682370400686E-3</v>
          </cell>
          <cell r="AD439">
            <v>9629.085730082712</v>
          </cell>
          <cell r="AE439">
            <v>0.85100000000000009</v>
          </cell>
          <cell r="AF439">
            <v>2.6130557285770602E-3</v>
          </cell>
          <cell r="AG439">
            <v>9645.5664943074298</v>
          </cell>
          <cell r="AH439">
            <v>0.66541480392156838</v>
          </cell>
          <cell r="AI439">
            <v>2.0432032494327092E-3</v>
          </cell>
          <cell r="AJ439">
            <v>9718.8292120299757</v>
          </cell>
          <cell r="AK439">
            <v>0.66903118872548994</v>
          </cell>
          <cell r="AL439">
            <v>2.0543076149187565E-3</v>
          </cell>
          <cell r="AM439">
            <v>9715.9027907805194</v>
          </cell>
          <cell r="AN439">
            <v>0.63783284313725463</v>
          </cell>
          <cell r="AO439">
            <v>1.9585108867619231E-3</v>
          </cell>
          <cell r="AP439">
            <v>9727.6870696333717</v>
          </cell>
          <cell r="AQ439">
            <v>0.82121500000000003</v>
          </cell>
          <cell r="AR439">
            <v>2.5215987780768633E-3</v>
          </cell>
          <cell r="AS439">
            <v>9655.5485257011587</v>
          </cell>
          <cell r="AT439">
            <v>0.61550869362745075</v>
          </cell>
          <cell r="AU439">
            <v>1.8899630057252559E-3</v>
          </cell>
          <cell r="AV439">
            <v>9734.8620325286174</v>
          </cell>
        </row>
        <row r="440">
          <cell r="B440">
            <v>48</v>
          </cell>
          <cell r="C440">
            <v>3.3665584945923926E-3</v>
          </cell>
          <cell r="D440">
            <v>0.75294117647058789</v>
          </cell>
          <cell r="E440">
            <v>2.5348205135754475E-3</v>
          </cell>
          <cell r="F440">
            <v>9667.596407385483</v>
          </cell>
          <cell r="G440">
            <v>0.96499999999999997</v>
          </cell>
          <cell r="H440">
            <v>3.2487289472816587E-3</v>
          </cell>
          <cell r="I440">
            <v>9576.245216183208</v>
          </cell>
          <cell r="J440">
            <v>0.92</v>
          </cell>
          <cell r="K440">
            <v>3.0972338150250015E-3</v>
          </cell>
          <cell r="L440">
            <v>9595.2971498362695</v>
          </cell>
          <cell r="M440">
            <v>0.92500000000000004</v>
          </cell>
          <cell r="N440">
            <v>3.1140666074979634E-3</v>
          </cell>
          <cell r="O440">
            <v>9590.8540550437956</v>
          </cell>
          <cell r="P440">
            <v>0.72658823529411731</v>
          </cell>
          <cell r="Q440">
            <v>2.4461017956003066E-3</v>
          </cell>
          <cell r="R440">
            <v>9676.8276884078696</v>
          </cell>
          <cell r="S440">
            <v>0.69270588235294084</v>
          </cell>
          <cell r="T440">
            <v>2.3320348724894116E-3</v>
          </cell>
          <cell r="U440">
            <v>9690.5235260309237</v>
          </cell>
          <cell r="V440">
            <v>0.69647058823529384</v>
          </cell>
          <cell r="W440">
            <v>2.3447089750572889E-3</v>
          </cell>
          <cell r="X440">
            <v>9687.3880201565553</v>
          </cell>
          <cell r="Y440">
            <v>0.88780000000000003</v>
          </cell>
          <cell r="Z440">
            <v>2.9888306314991265E-3</v>
          </cell>
          <cell r="AA440">
            <v>9606.9863498286813</v>
          </cell>
          <cell r="AB440">
            <v>0.892625</v>
          </cell>
          <cell r="AC440">
            <v>3.0050742762355344E-3</v>
          </cell>
          <cell r="AD440">
            <v>9602.6936748533917</v>
          </cell>
          <cell r="AE440">
            <v>0.85100000000000009</v>
          </cell>
          <cell r="AF440">
            <v>2.8649412788981266E-3</v>
          </cell>
          <cell r="AG440">
            <v>9620.3620915241081</v>
          </cell>
          <cell r="AH440">
            <v>0.668461176470588</v>
          </cell>
          <cell r="AI440">
            <v>2.2504136519522822E-3</v>
          </cell>
          <cell r="AJ440">
            <v>9698.9716686032734</v>
          </cell>
          <cell r="AK440">
            <v>0.67209411764705851</v>
          </cell>
          <cell r="AL440">
            <v>2.2626441609302837E-3</v>
          </cell>
          <cell r="AM440">
            <v>9695.9433376916077</v>
          </cell>
          <cell r="AN440">
            <v>0.6407529411764703</v>
          </cell>
          <cell r="AO440">
            <v>2.1571322570527059E-3</v>
          </cell>
          <cell r="AP440">
            <v>9708.6352886044824</v>
          </cell>
          <cell r="AQ440">
            <v>0.82121500000000003</v>
          </cell>
          <cell r="AR440">
            <v>2.7646683341366919E-3</v>
          </cell>
          <cell r="AS440">
            <v>9631.2011063370883</v>
          </cell>
          <cell r="AT440">
            <v>0.61832658823529396</v>
          </cell>
          <cell r="AU440">
            <v>2.0816326280558616E-3</v>
          </cell>
          <cell r="AV440">
            <v>9716.4635034212988</v>
          </cell>
        </row>
        <row r="441">
          <cell r="B441">
            <v>49</v>
          </cell>
          <cell r="C441">
            <v>3.6802364982517154E-3</v>
          </cell>
          <cell r="D441">
            <v>0.75637254901960749</v>
          </cell>
          <cell r="E441">
            <v>2.7836298611776441E-3</v>
          </cell>
          <cell r="F441">
            <v>9643.0907856950744</v>
          </cell>
          <cell r="G441">
            <v>0.96499999999999997</v>
          </cell>
          <cell r="H441">
            <v>3.5514282208129054E-3</v>
          </cell>
          <cell r="I441">
            <v>9545.1345911431254</v>
          </cell>
          <cell r="J441">
            <v>0.92</v>
          </cell>
          <cell r="K441">
            <v>3.3858175783915783E-3</v>
          </cell>
          <cell r="L441">
            <v>9565.5782710385829</v>
          </cell>
          <cell r="M441">
            <v>0.92500000000000004</v>
          </cell>
          <cell r="N441">
            <v>3.4042187608828369E-3</v>
          </cell>
          <cell r="O441">
            <v>9560.9874966935986</v>
          </cell>
          <cell r="P441">
            <v>0.72989950980392115</v>
          </cell>
          <cell r="Q441">
            <v>2.6862028160364263E-3</v>
          </cell>
          <cell r="R441">
            <v>9653.1571828235392</v>
          </cell>
          <cell r="S441">
            <v>0.69586274509803892</v>
          </cell>
          <cell r="T441">
            <v>2.5609394722834328E-3</v>
          </cell>
          <cell r="U441">
            <v>9667.9248872355402</v>
          </cell>
          <cell r="V441">
            <v>0.69964460784313698</v>
          </cell>
          <cell r="W441">
            <v>2.5748576215893211E-3</v>
          </cell>
          <cell r="X441">
            <v>9664.6739145208321</v>
          </cell>
          <cell r="Y441">
            <v>0.88780000000000003</v>
          </cell>
          <cell r="Z441">
            <v>3.2673139631478731E-3</v>
          </cell>
          <cell r="AA441">
            <v>9578.2726947499195</v>
          </cell>
          <cell r="AB441">
            <v>0.892625</v>
          </cell>
          <cell r="AC441">
            <v>3.2850711042519375E-3</v>
          </cell>
          <cell r="AD441">
            <v>9573.8368671085209</v>
          </cell>
          <cell r="AE441">
            <v>0.85100000000000009</v>
          </cell>
          <cell r="AF441">
            <v>3.1318812600122101E-3</v>
          </cell>
          <cell r="AG441">
            <v>9592.8003190501531</v>
          </cell>
          <cell r="AH441">
            <v>0.67150754901960752</v>
          </cell>
          <cell r="AI441">
            <v>2.4713065907535125E-3</v>
          </cell>
          <cell r="AJ441">
            <v>9677.1449703503495</v>
          </cell>
          <cell r="AK441">
            <v>0.67515704656862707</v>
          </cell>
          <cell r="AL441">
            <v>2.4847376048336943E-3</v>
          </cell>
          <cell r="AM441">
            <v>9674.0048681138687</v>
          </cell>
          <cell r="AN441">
            <v>0.64367303921568608</v>
          </cell>
          <cell r="AO441">
            <v>2.3688690118621757E-3</v>
          </cell>
          <cell r="AP441">
            <v>9687.6924782514725</v>
          </cell>
          <cell r="AQ441">
            <v>0.82121500000000003</v>
          </cell>
          <cell r="AR441">
            <v>3.0222654159117826E-3</v>
          </cell>
          <cell r="AS441">
            <v>9604.5740296186959</v>
          </cell>
          <cell r="AT441">
            <v>0.62114448284313695</v>
          </cell>
          <cell r="AU441">
            <v>2.2859585964469993E-3</v>
          </cell>
          <cell r="AV441">
            <v>9696.2373959632641</v>
          </cell>
        </row>
        <row r="442">
          <cell r="B442">
            <v>50</v>
          </cell>
          <cell r="C442">
            <v>4.0239586032450652E-3</v>
          </cell>
          <cell r="D442">
            <v>0.75980392156862708</v>
          </cell>
          <cell r="E442">
            <v>3.0574195269754156E-3</v>
          </cell>
          <cell r="F442">
            <v>9616.2479902299674</v>
          </cell>
          <cell r="G442">
            <v>0.96499999999999997</v>
          </cell>
          <cell r="H442">
            <v>3.8831200521314878E-3</v>
          </cell>
          <cell r="I442">
            <v>9511.2357307846833</v>
          </cell>
          <cell r="J442">
            <v>0.93</v>
          </cell>
          <cell r="K442">
            <v>3.7422815010179108E-3</v>
          </cell>
          <cell r="L442">
            <v>9533.1909679810196</v>
          </cell>
          <cell r="M442">
            <v>0.92500000000000004</v>
          </cell>
          <cell r="N442">
            <v>3.7221617080016854E-3</v>
          </cell>
          <cell r="O442">
            <v>9528.4398036847888</v>
          </cell>
          <cell r="P442">
            <v>0.73321078431372511</v>
          </cell>
          <cell r="Q442">
            <v>2.9504098435312763E-3</v>
          </cell>
          <cell r="R442">
            <v>9627.2268448153973</v>
          </cell>
          <cell r="S442">
            <v>0.70661764705882324</v>
          </cell>
          <cell r="T442">
            <v>2.843400160087137E-3</v>
          </cell>
          <cell r="U442">
            <v>9643.1659167767466</v>
          </cell>
          <cell r="V442">
            <v>0.70281862745098012</v>
          </cell>
          <cell r="W442">
            <v>2.8281130624522597E-3</v>
          </cell>
          <cell r="X442">
            <v>9639.7887552318534</v>
          </cell>
          <cell r="Y442">
            <v>0.89744999999999997</v>
          </cell>
          <cell r="Z442">
            <v>3.6113016484822839E-3</v>
          </cell>
          <cell r="AA442">
            <v>9546.9774706315256</v>
          </cell>
          <cell r="AB442">
            <v>0.892625</v>
          </cell>
          <cell r="AC442">
            <v>3.5918860482216262E-3</v>
          </cell>
          <cell r="AD442">
            <v>9542.3861322595603</v>
          </cell>
          <cell r="AE442">
            <v>0.86025000000000007</v>
          </cell>
          <cell r="AF442">
            <v>3.4616103884415675E-3</v>
          </cell>
          <cell r="AG442">
            <v>9562.7568074998817</v>
          </cell>
          <cell r="AH442">
            <v>0.68188602941176435</v>
          </cell>
          <cell r="AI442">
            <v>2.7438811544840866E-3</v>
          </cell>
          <cell r="AJ442">
            <v>9653.2297782054447</v>
          </cell>
          <cell r="AK442">
            <v>0.67821997549019575</v>
          </cell>
          <cell r="AL442">
            <v>2.7291291052664304E-3</v>
          </cell>
          <cell r="AM442">
            <v>9649.9675044287214</v>
          </cell>
          <cell r="AN442">
            <v>0.65362132352941149</v>
          </cell>
          <cell r="AO442">
            <v>2.6301451480806016E-3</v>
          </cell>
          <cell r="AP442">
            <v>9664.7436037432926</v>
          </cell>
          <cell r="AQ442">
            <v>0.83014125000000005</v>
          </cell>
          <cell r="AR442">
            <v>3.3404540248461127E-3</v>
          </cell>
          <cell r="AS442">
            <v>9575.5464576944141</v>
          </cell>
          <cell r="AT442">
            <v>0.63074457720588206</v>
          </cell>
          <cell r="AU442">
            <v>2.5380900678977805E-3</v>
          </cell>
          <cell r="AV442">
            <v>9674.0721987347715</v>
          </cell>
        </row>
        <row r="443">
          <cell r="B443">
            <v>51</v>
          </cell>
          <cell r="C443">
            <v>4.3923977529255016E-3</v>
          </cell>
          <cell r="D443">
            <v>0.76323529411764668</v>
          </cell>
          <cell r="E443">
            <v>3.3524329908357856E-3</v>
          </cell>
          <cell r="F443">
            <v>9586.8470858483997</v>
          </cell>
          <cell r="G443">
            <v>0.96499999999999997</v>
          </cell>
          <cell r="H443">
            <v>4.2386638315731091E-3</v>
          </cell>
          <cell r="I443">
            <v>9474.3024605979226</v>
          </cell>
          <cell r="J443">
            <v>0.93</v>
          </cell>
          <cell r="K443">
            <v>4.0849299102207167E-3</v>
          </cell>
          <cell r="L443">
            <v>9497.515083775872</v>
          </cell>
          <cell r="M443">
            <v>0.92500000000000004</v>
          </cell>
          <cell r="N443">
            <v>4.0629679214560892E-3</v>
          </cell>
          <cell r="O443">
            <v>9492.9734099105153</v>
          </cell>
          <cell r="P443">
            <v>0.73652205882352906</v>
          </cell>
          <cell r="Q443">
            <v>3.235097836156533E-3</v>
          </cell>
          <cell r="R443">
            <v>9598.8225799665452</v>
          </cell>
          <cell r="S443">
            <v>0.70980882352941144</v>
          </cell>
          <cell r="T443">
            <v>3.1177626814772809E-3</v>
          </cell>
          <cell r="U443">
            <v>9615.7465372652368</v>
          </cell>
          <cell r="V443">
            <v>0.70599264705882325</v>
          </cell>
          <cell r="W443">
            <v>3.1010005165231021E-3</v>
          </cell>
          <cell r="X443">
            <v>9612.5263427339014</v>
          </cell>
          <cell r="Y443">
            <v>0.89744999999999997</v>
          </cell>
          <cell r="Z443">
            <v>3.941957363362991E-3</v>
          </cell>
          <cell r="AA443">
            <v>9512.5004551538095</v>
          </cell>
          <cell r="AB443">
            <v>0.892625</v>
          </cell>
          <cell r="AC443">
            <v>3.9207640442051259E-3</v>
          </cell>
          <cell r="AD443">
            <v>9508.1109686443542</v>
          </cell>
          <cell r="AE443">
            <v>0.86025000000000007</v>
          </cell>
          <cell r="AF443">
            <v>3.778560166954163E-3</v>
          </cell>
          <cell r="AG443">
            <v>9529.6542691928989</v>
          </cell>
          <cell r="AH443">
            <v>0.68496551470588207</v>
          </cell>
          <cell r="AI443">
            <v>3.0086409876255759E-3</v>
          </cell>
          <cell r="AJ443">
            <v>9626.7424629371217</v>
          </cell>
          <cell r="AK443">
            <v>0.68128290441176442</v>
          </cell>
          <cell r="AL443">
            <v>2.9924654984447934E-3</v>
          </cell>
          <cell r="AM443">
            <v>9623.6314972475102</v>
          </cell>
          <cell r="AN443">
            <v>0.65657316176470559</v>
          </cell>
          <cell r="AO443">
            <v>2.8839304803664847E-3</v>
          </cell>
          <cell r="AP443">
            <v>9639.3239252464646</v>
          </cell>
          <cell r="AQ443">
            <v>0.83014125000000005</v>
          </cell>
          <cell r="AR443">
            <v>3.6463105611107675E-3</v>
          </cell>
          <cell r="AS443">
            <v>9543.5597849897076</v>
          </cell>
          <cell r="AT443">
            <v>0.63359310110294098</v>
          </cell>
          <cell r="AU443">
            <v>2.7829929135536583E-3</v>
          </cell>
          <cell r="AV443">
            <v>9649.5185321710378</v>
          </cell>
        </row>
        <row r="444">
          <cell r="B444">
            <v>52</v>
          </cell>
          <cell r="C444">
            <v>4.8165525911779694E-3</v>
          </cell>
          <cell r="D444">
            <v>0.76666666666666627</v>
          </cell>
          <cell r="E444">
            <v>3.6926903199031081E-3</v>
          </cell>
          <cell r="F444">
            <v>9554.7078233997036</v>
          </cell>
          <cell r="G444">
            <v>0.96499999999999997</v>
          </cell>
          <cell r="H444">
            <v>4.6479732504867404E-3</v>
          </cell>
          <cell r="I444">
            <v>9434.1440774288021</v>
          </cell>
          <cell r="J444">
            <v>0.93</v>
          </cell>
          <cell r="K444">
            <v>4.4793939097955114E-3</v>
          </cell>
          <cell r="L444">
            <v>9458.7184003373841</v>
          </cell>
          <cell r="M444">
            <v>0.92500000000000004</v>
          </cell>
          <cell r="N444">
            <v>4.4553111468396221E-3</v>
          </cell>
          <cell r="O444">
            <v>9454.403763466813</v>
          </cell>
          <cell r="P444">
            <v>0.7398333333333329</v>
          </cell>
          <cell r="Q444">
            <v>3.563446158706499E-3</v>
          </cell>
          <cell r="R444">
            <v>9567.7694498084456</v>
          </cell>
          <cell r="S444">
            <v>0.71299999999999963</v>
          </cell>
          <cell r="T444">
            <v>3.4342019975098902E-3</v>
          </cell>
          <cell r="U444">
            <v>9585.7669215568076</v>
          </cell>
          <cell r="V444">
            <v>0.70916666666666639</v>
          </cell>
          <cell r="W444">
            <v>3.4157385459103753E-3</v>
          </cell>
          <cell r="X444">
            <v>9582.7178935799911</v>
          </cell>
          <cell r="Y444">
            <v>0.89744999999999997</v>
          </cell>
          <cell r="Z444">
            <v>4.3226151229526681E-3</v>
          </cell>
          <cell r="AA444">
            <v>9475.0025839406226</v>
          </cell>
          <cell r="AB444">
            <v>0.892625</v>
          </cell>
          <cell r="AC444">
            <v>4.2993752567002351E-3</v>
          </cell>
          <cell r="AD444">
            <v>9470.8319090301811</v>
          </cell>
          <cell r="AE444">
            <v>0.86025000000000007</v>
          </cell>
          <cell r="AF444">
            <v>4.1434393665608481E-3</v>
          </cell>
          <cell r="AG444">
            <v>9493.6458971664815</v>
          </cell>
          <cell r="AH444">
            <v>0.68804499999999968</v>
          </cell>
          <cell r="AI444">
            <v>3.3140049275970445E-3</v>
          </cell>
          <cell r="AJ444">
            <v>9597.7790509858132</v>
          </cell>
          <cell r="AK444">
            <v>0.68434583333333299</v>
          </cell>
          <cell r="AL444">
            <v>3.2961876968035119E-3</v>
          </cell>
          <cell r="AM444">
            <v>9594.8331120222501</v>
          </cell>
          <cell r="AN444">
            <v>0.65952499999999969</v>
          </cell>
          <cell r="AO444">
            <v>3.1766368476966486E-3</v>
          </cell>
          <cell r="AP444">
            <v>9611.5247851683198</v>
          </cell>
          <cell r="AQ444">
            <v>0.83014125000000005</v>
          </cell>
          <cell r="AR444">
            <v>3.9984189887312185E-3</v>
          </cell>
          <cell r="AS444">
            <v>9508.7610021551081</v>
          </cell>
          <cell r="AT444">
            <v>0.63644162499999979</v>
          </cell>
          <cell r="AU444">
            <v>3.0654545580272663E-3</v>
          </cell>
          <cell r="AV444">
            <v>9622.6639904768017</v>
          </cell>
        </row>
        <row r="445">
          <cell r="B445">
            <v>53</v>
          </cell>
          <cell r="C445">
            <v>5.3007254345037698E-3</v>
          </cell>
          <cell r="D445">
            <v>0.77009803921568587</v>
          </cell>
          <cell r="E445">
            <v>4.082078263532068E-3</v>
          </cell>
          <cell r="F445">
            <v>9519.4252463107332</v>
          </cell>
          <cell r="G445">
            <v>0.96499999999999997</v>
          </cell>
          <cell r="H445">
            <v>5.1152000442961374E-3</v>
          </cell>
          <cell r="I445">
            <v>9390.2944281156761</v>
          </cell>
          <cell r="J445">
            <v>0.93</v>
          </cell>
          <cell r="K445">
            <v>4.9296746540885058E-3</v>
          </cell>
          <cell r="L445">
            <v>9416.349074740443</v>
          </cell>
          <cell r="M445">
            <v>0.92500000000000004</v>
          </cell>
          <cell r="N445">
            <v>4.9031710269159872E-3</v>
          </cell>
          <cell r="O445">
            <v>9412.2814529927164</v>
          </cell>
          <cell r="P445">
            <v>0.74314460784313685</v>
          </cell>
          <cell r="Q445">
            <v>3.9392055243084451E-3</v>
          </cell>
          <cell r="R445">
            <v>9533.6752185151363</v>
          </cell>
          <cell r="S445">
            <v>0.71619117647058794</v>
          </cell>
          <cell r="T445">
            <v>3.7963327850848235E-3</v>
          </cell>
          <cell r="U445">
            <v>9552.847461647134</v>
          </cell>
          <cell r="V445">
            <v>0.71234068627450942</v>
          </cell>
          <cell r="W445">
            <v>3.7759223937671627E-3</v>
          </cell>
          <cell r="X445">
            <v>9549.9858346963047</v>
          </cell>
          <cell r="Y445">
            <v>0.89744999999999997</v>
          </cell>
          <cell r="Z445">
            <v>4.7571360411954077E-3</v>
          </cell>
          <cell r="AA445">
            <v>9434.0457944812661</v>
          </cell>
          <cell r="AB445">
            <v>0.892625</v>
          </cell>
          <cell r="AC445">
            <v>4.7315600409739275E-3</v>
          </cell>
          <cell r="AD445">
            <v>9430.1132486601291</v>
          </cell>
          <cell r="AE445">
            <v>0.86025000000000007</v>
          </cell>
          <cell r="AF445">
            <v>4.5599490550318686E-3</v>
          </cell>
          <cell r="AG445">
            <v>9454.3095510239727</v>
          </cell>
          <cell r="AH445">
            <v>0.6911244852941173</v>
          </cell>
          <cell r="AI445">
            <v>3.6634611376068541E-3</v>
          </cell>
          <cell r="AJ445">
            <v>9565.9719639168579</v>
          </cell>
          <cell r="AK445">
            <v>0.68740876225490166</v>
          </cell>
          <cell r="AL445">
            <v>3.6437651099853123E-3</v>
          </cell>
          <cell r="AM445">
            <v>9563.2067411655189</v>
          </cell>
          <cell r="AN445">
            <v>0.66247683823529391</v>
          </cell>
          <cell r="AO445">
            <v>3.5116078262034619E-3</v>
          </cell>
          <cell r="AP445">
            <v>9580.9924613732037</v>
          </cell>
          <cell r="AQ445">
            <v>0.83014125000000005</v>
          </cell>
          <cell r="AR445">
            <v>4.4003508381057531E-3</v>
          </cell>
          <cell r="AS445">
            <v>9470.7409916047836</v>
          </cell>
          <cell r="AT445">
            <v>0.63929014889705849</v>
          </cell>
          <cell r="AU445">
            <v>3.38870155228634E-3</v>
          </cell>
          <cell r="AV445">
            <v>9593.1661512868286</v>
          </cell>
        </row>
        <row r="446">
          <cell r="B446">
            <v>54</v>
          </cell>
          <cell r="C446">
            <v>5.8346645393272233E-3</v>
          </cell>
          <cell r="D446">
            <v>0.77352941176470547</v>
          </cell>
          <cell r="E446">
            <v>4.5132846289501734E-3</v>
          </cell>
          <cell r="F446">
            <v>9480.5662074314496</v>
          </cell>
          <cell r="G446">
            <v>0.96499999999999997</v>
          </cell>
          <cell r="H446">
            <v>5.6304512804507701E-3</v>
          </cell>
          <cell r="I446">
            <v>9342.2611936410249</v>
          </cell>
          <cell r="J446">
            <v>0.93</v>
          </cell>
          <cell r="K446">
            <v>5.4262380215743177E-3</v>
          </cell>
          <cell r="L446">
            <v>9369.9295373726454</v>
          </cell>
          <cell r="M446">
            <v>0.92500000000000004</v>
          </cell>
          <cell r="N446">
            <v>5.3970646988776814E-3</v>
          </cell>
          <cell r="O446">
            <v>9366.1314272752243</v>
          </cell>
          <cell r="P446">
            <v>0.7464558823529408</v>
          </cell>
          <cell r="Q446">
            <v>4.355319666936917E-3</v>
          </cell>
          <cell r="R446">
            <v>9496.1201124273994</v>
          </cell>
          <cell r="S446">
            <v>0.71938235294117614</v>
          </cell>
          <cell r="T446">
            <v>4.1973547049236615E-3</v>
          </cell>
          <cell r="U446">
            <v>9516.5816736375691</v>
          </cell>
          <cell r="V446">
            <v>0.71551470588235255</v>
          </cell>
          <cell r="W446">
            <v>4.1747882817789106E-3</v>
          </cell>
          <cell r="X446">
            <v>9513.9258293229159</v>
          </cell>
          <cell r="Y446">
            <v>0.89744999999999997</v>
          </cell>
          <cell r="Z446">
            <v>5.2363196908192166E-3</v>
          </cell>
          <cell r="AA446">
            <v>9389.1667552180515</v>
          </cell>
          <cell r="AB446">
            <v>0.892625</v>
          </cell>
          <cell r="AC446">
            <v>5.208167434416963E-3</v>
          </cell>
          <cell r="AD446">
            <v>9385.4941016309094</v>
          </cell>
          <cell r="AE446">
            <v>0.86025000000000007</v>
          </cell>
          <cell r="AF446">
            <v>5.0192701699562445E-3</v>
          </cell>
          <cell r="AG446">
            <v>9411.1983811208029</v>
          </cell>
          <cell r="AH446">
            <v>0.69420397058823502</v>
          </cell>
          <cell r="AI446">
            <v>4.0504472902513338E-3</v>
          </cell>
          <cell r="AJ446">
            <v>9530.9273973836116</v>
          </cell>
          <cell r="AK446">
            <v>0.69047169117647023</v>
          </cell>
          <cell r="AL446">
            <v>4.0286706919166488E-3</v>
          </cell>
          <cell r="AM446">
            <v>9528.3606621024828</v>
          </cell>
          <cell r="AN446">
            <v>0.66542867647058801</v>
          </cell>
          <cell r="AO446">
            <v>3.8825531020543875E-3</v>
          </cell>
          <cell r="AP446">
            <v>9547.347773263049</v>
          </cell>
          <cell r="AQ446">
            <v>0.83014125000000005</v>
          </cell>
          <cell r="AR446">
            <v>4.8435957140077757E-3</v>
          </cell>
          <cell r="AS446">
            <v>9429.0664085448934</v>
          </cell>
          <cell r="AT446">
            <v>0.6421386727941174</v>
          </cell>
          <cell r="AU446">
            <v>3.7466637434824838E-3</v>
          </cell>
          <cell r="AV446">
            <v>9560.6577742586214</v>
          </cell>
        </row>
        <row r="447">
          <cell r="B447">
            <v>55</v>
          </cell>
          <cell r="C447">
            <v>6.4427364315690645E-3</v>
          </cell>
          <cell r="D447">
            <v>0.77696078431372506</v>
          </cell>
          <cell r="E447">
            <v>5.0057535509985106E-3</v>
          </cell>
          <cell r="F447">
            <v>9437.7777136937057</v>
          </cell>
          <cell r="G447">
            <v>0.96499999999999997</v>
          </cell>
          <cell r="H447">
            <v>6.2172406564641467E-3</v>
          </cell>
          <cell r="I447">
            <v>9289.660047140982</v>
          </cell>
          <cell r="J447">
            <v>0.93</v>
          </cell>
          <cell r="K447">
            <v>5.9917448813592306E-3</v>
          </cell>
          <cell r="L447">
            <v>9319.0860694574822</v>
          </cell>
          <cell r="M447">
            <v>0.92500000000000004</v>
          </cell>
          <cell r="N447">
            <v>5.9595311992013851E-3</v>
          </cell>
          <cell r="O447">
            <v>9315.581809984029</v>
          </cell>
          <cell r="P447">
            <v>0.74976715686274464</v>
          </cell>
          <cell r="Q447">
            <v>4.8305521767135623E-3</v>
          </cell>
          <cell r="R447">
            <v>9454.76147374215</v>
          </cell>
          <cell r="S447">
            <v>0.72257352941176434</v>
          </cell>
          <cell r="T447">
            <v>4.6553508024286148E-3</v>
          </cell>
          <cell r="U447">
            <v>9476.6372047749355</v>
          </cell>
          <cell r="V447">
            <v>0.71868872549019569</v>
          </cell>
          <cell r="W447">
            <v>4.6303220346736226E-3</v>
          </cell>
          <cell r="X447">
            <v>9474.2072032569449</v>
          </cell>
          <cell r="Y447">
            <v>0.89744999999999997</v>
          </cell>
          <cell r="Z447">
            <v>5.7820338105116567E-3</v>
          </cell>
          <cell r="AA447">
            <v>9340.0020764573183</v>
          </cell>
          <cell r="AB447">
            <v>0.892625</v>
          </cell>
          <cell r="AC447">
            <v>5.7509476072293364E-3</v>
          </cell>
          <cell r="AD447">
            <v>9336.612876894882</v>
          </cell>
          <cell r="AE447">
            <v>0.86025000000000007</v>
          </cell>
          <cell r="AF447">
            <v>5.5423640152572878E-3</v>
          </cell>
          <cell r="AG447">
            <v>9363.9610338229031</v>
          </cell>
          <cell r="AH447">
            <v>0.69728345588235252</v>
          </cell>
          <cell r="AI447">
            <v>4.4924135243436135E-3</v>
          </cell>
          <cell r="AJ447">
            <v>9492.3228783332979</v>
          </cell>
          <cell r="AK447">
            <v>0.69353462009803879</v>
          </cell>
          <cell r="AL447">
            <v>4.4682607634600451E-3</v>
          </cell>
          <cell r="AM447">
            <v>9489.9740347610586</v>
          </cell>
          <cell r="AN447">
            <v>0.668380514705882</v>
          </cell>
          <cell r="AO447">
            <v>4.3061994922464686E-3</v>
          </cell>
          <cell r="AP447">
            <v>9510.2796885495736</v>
          </cell>
          <cell r="AQ447">
            <v>0.83014125000000005</v>
          </cell>
          <cell r="AR447">
            <v>5.3483812747232833E-3</v>
          </cell>
          <cell r="AS447">
            <v>9383.3958229013697</v>
          </cell>
          <cell r="AT447">
            <v>0.6449871966911761</v>
          </cell>
          <cell r="AU447">
            <v>4.1554825100178425E-3</v>
          </cell>
          <cell r="AV447">
            <v>9524.8372044119624</v>
          </cell>
        </row>
        <row r="448">
          <cell r="B448">
            <v>56</v>
          </cell>
          <cell r="C448">
            <v>7.1305834606055852E-3</v>
          </cell>
          <cell r="D448">
            <v>0.78039215686274466</v>
          </cell>
          <cell r="E448">
            <v>5.5646514065118063E-3</v>
          </cell>
          <cell r="F448">
            <v>9390.5345243898482</v>
          </cell>
          <cell r="G448">
            <v>0.96499999999999997</v>
          </cell>
          <cell r="H448">
            <v>6.8810130394843898E-3</v>
          </cell>
          <cell r="I448">
            <v>9231.9039950111674</v>
          </cell>
          <cell r="J448">
            <v>0.93</v>
          </cell>
          <cell r="K448">
            <v>6.6314426183631944E-3</v>
          </cell>
          <cell r="L448">
            <v>9263.2484832018636</v>
          </cell>
          <cell r="M448">
            <v>0.92500000000000004</v>
          </cell>
          <cell r="N448">
            <v>6.5957897010601669E-3</v>
          </cell>
          <cell r="O448">
            <v>9260.065309548716</v>
          </cell>
          <cell r="P448">
            <v>0.7530784313725486</v>
          </cell>
          <cell r="Q448">
            <v>5.3698886072838931E-3</v>
          </cell>
          <cell r="R448">
            <v>9409.0897551248563</v>
          </cell>
          <cell r="S448">
            <v>0.72576470588235253</v>
          </cell>
          <cell r="T448">
            <v>5.1751258080559798E-3</v>
          </cell>
          <cell r="U448">
            <v>9432.520134159362</v>
          </cell>
          <cell r="V448">
            <v>0.72186274509803883</v>
          </cell>
          <cell r="W448">
            <v>5.1473025510234208E-3</v>
          </cell>
          <cell r="X448">
            <v>9430.3385728826415</v>
          </cell>
          <cell r="Y448">
            <v>0.89744999999999997</v>
          </cell>
          <cell r="Z448">
            <v>6.3993421267204819E-3</v>
          </cell>
          <cell r="AA448">
            <v>9285.997868660992</v>
          </cell>
          <cell r="AB448">
            <v>0.892625</v>
          </cell>
          <cell r="AC448">
            <v>6.3649370615230603E-3</v>
          </cell>
          <cell r="AD448">
            <v>9282.9185054108766</v>
          </cell>
          <cell r="AE448">
            <v>0.86025000000000007</v>
          </cell>
          <cell r="AF448">
            <v>6.1340844219859554E-3</v>
          </cell>
          <cell r="AG448">
            <v>9312.0625531487713</v>
          </cell>
          <cell r="AH448">
            <v>0.70036294117647024</v>
          </cell>
          <cell r="AI448">
            <v>4.9939964047740213E-3</v>
          </cell>
          <cell r="AJ448">
            <v>9449.6794386572365</v>
          </cell>
          <cell r="AK448">
            <v>0.69659754901960746</v>
          </cell>
          <cell r="AL448">
            <v>4.9671469617376014E-3</v>
          </cell>
          <cell r="AM448">
            <v>9447.5703561352802</v>
          </cell>
          <cell r="AN448">
            <v>0.6713323529411761</v>
          </cell>
          <cell r="AO448">
            <v>4.7869913724517812E-3</v>
          </cell>
          <cell r="AP448">
            <v>9469.3265269836193</v>
          </cell>
          <cell r="AQ448">
            <v>0.83014125000000005</v>
          </cell>
          <cell r="AR448">
            <v>5.9193914672164465E-3</v>
          </cell>
          <cell r="AS448">
            <v>9333.2098443888481</v>
          </cell>
          <cell r="AT448">
            <v>0.64783572058823502</v>
          </cell>
          <cell r="AU448">
            <v>4.6194466744159694E-3</v>
          </cell>
          <cell r="AV448">
            <v>9485.2569099982611</v>
          </cell>
        </row>
        <row r="449">
          <cell r="B449">
            <v>57</v>
          </cell>
          <cell r="C449">
            <v>7.8489831080126044E-3</v>
          </cell>
          <cell r="D449">
            <v>0.78382352941176425</v>
          </cell>
          <cell r="E449">
            <v>6.152217642015758E-3</v>
          </cell>
          <cell r="F449">
            <v>9338.2794732408038</v>
          </cell>
          <cell r="G449">
            <v>0.96499999999999997</v>
          </cell>
          <cell r="H449">
            <v>7.5742686992321629E-3</v>
          </cell>
          <cell r="I449">
            <v>9168.3791432422277</v>
          </cell>
          <cell r="J449">
            <v>0.93</v>
          </cell>
          <cell r="K449">
            <v>7.2995542904517223E-3</v>
          </cell>
          <cell r="L449">
            <v>9201.8197824258696</v>
          </cell>
          <cell r="M449">
            <v>0.92500000000000004</v>
          </cell>
          <cell r="N449">
            <v>7.2603093749116594E-3</v>
          </cell>
          <cell r="O449">
            <v>9198.987866148851</v>
          </cell>
          <cell r="P449">
            <v>0.75638970588235244</v>
          </cell>
          <cell r="Q449">
            <v>5.9368900245452064E-3</v>
          </cell>
          <cell r="R449">
            <v>9358.5639912439001</v>
          </cell>
          <cell r="S449">
            <v>0.72895588235294084</v>
          </cell>
          <cell r="T449">
            <v>5.7215624070746565E-3</v>
          </cell>
          <cell r="U449">
            <v>9383.7056557780652</v>
          </cell>
          <cell r="V449">
            <v>0.72503676470588196</v>
          </cell>
          <cell r="W449">
            <v>5.6908013188645768E-3</v>
          </cell>
          <cell r="X449">
            <v>9381.797767089427</v>
          </cell>
          <cell r="Y449">
            <v>0.89744999999999997</v>
          </cell>
          <cell r="Z449">
            <v>7.0440698902859119E-3</v>
          </cell>
          <cell r="AA449">
            <v>9226.5735913114331</v>
          </cell>
          <cell r="AB449">
            <v>0.892625</v>
          </cell>
          <cell r="AC449">
            <v>7.0061985467897514E-3</v>
          </cell>
          <cell r="AD449">
            <v>9223.8333133766882</v>
          </cell>
          <cell r="AE449">
            <v>0.86025000000000007</v>
          </cell>
          <cell r="AF449">
            <v>6.7520877186678435E-3</v>
          </cell>
          <cell r="AG449">
            <v>9254.9415753049434</v>
          </cell>
          <cell r="AH449">
            <v>0.70344242647058786</v>
          </cell>
          <cell r="AI449">
            <v>5.5213077228270426E-3</v>
          </cell>
          <cell r="AJ449">
            <v>9402.4877735143145</v>
          </cell>
          <cell r="AK449">
            <v>0.69966047794117603</v>
          </cell>
          <cell r="AL449">
            <v>5.4916232727043159E-3</v>
          </cell>
          <cell r="AM449">
            <v>9400.642885745001</v>
          </cell>
          <cell r="AN449">
            <v>0.67428419117647032</v>
          </cell>
          <cell r="AO449">
            <v>5.2924452265440567E-3</v>
          </cell>
          <cell r="AP449">
            <v>9423.9969425960207</v>
          </cell>
          <cell r="AQ449">
            <v>0.83014125000000005</v>
          </cell>
          <cell r="AR449">
            <v>6.515764648514469E-3</v>
          </cell>
          <cell r="AS449">
            <v>9277.9629216742323</v>
          </cell>
          <cell r="AT449">
            <v>0.65068424448529383</v>
          </cell>
          <cell r="AU449">
            <v>5.1072096436150152E-3</v>
          </cell>
          <cell r="AV449">
            <v>9441.4402715093893</v>
          </cell>
        </row>
        <row r="450">
          <cell r="B450">
            <v>58</v>
          </cell>
          <cell r="C450">
            <v>8.6175443843736765E-3</v>
          </cell>
          <cell r="D450">
            <v>0.78725490196078385</v>
          </cell>
          <cell r="E450">
            <v>6.7842040594628021E-3</v>
          </cell>
          <cell r="F450">
            <v>9280.8283455194578</v>
          </cell>
          <cell r="G450">
            <v>0.96499999999999997</v>
          </cell>
          <cell r="H450">
            <v>8.3159303309205974E-3</v>
          </cell>
          <cell r="I450">
            <v>9098.9353760748745</v>
          </cell>
          <cell r="J450">
            <v>0.93</v>
          </cell>
          <cell r="K450">
            <v>8.0143162774675199E-3</v>
          </cell>
          <cell r="L450">
            <v>9134.6505993530991</v>
          </cell>
          <cell r="M450">
            <v>0.92500000000000004</v>
          </cell>
          <cell r="N450">
            <v>7.9712285555456515E-3</v>
          </cell>
          <cell r="O450">
            <v>9132.2003683045514</v>
          </cell>
          <cell r="P450">
            <v>0.75970098039215639</v>
          </cell>
          <cell r="Q450">
            <v>6.5467569173816038E-3</v>
          </cell>
          <cell r="R450">
            <v>9303.0032260402168</v>
          </cell>
          <cell r="S450">
            <v>0.73214705882352904</v>
          </cell>
          <cell r="T450">
            <v>6.3093097753004063E-3</v>
          </cell>
          <cell r="U450">
            <v>9330.0161982589107</v>
          </cell>
          <cell r="V450">
            <v>0.7282107843137251</v>
          </cell>
          <cell r="W450">
            <v>6.275388755003092E-3</v>
          </cell>
          <cell r="X450">
            <v>9328.4078199831547</v>
          </cell>
          <cell r="Y450">
            <v>0.89744999999999997</v>
          </cell>
          <cell r="Z450">
            <v>7.7338152077561558E-3</v>
          </cell>
          <cell r="AA450">
            <v>9161.5809620863693</v>
          </cell>
          <cell r="AB450">
            <v>0.892625</v>
          </cell>
          <cell r="AC450">
            <v>7.6922355561015532E-3</v>
          </cell>
          <cell r="AD450">
            <v>9159.2093058206774</v>
          </cell>
          <cell r="AE450">
            <v>0.86025000000000007</v>
          </cell>
          <cell r="AF450">
            <v>7.4132425566574558E-3</v>
          </cell>
          <cell r="AG450">
            <v>9192.4513979573385</v>
          </cell>
          <cell r="AH450">
            <v>0.70652191176470547</v>
          </cell>
          <cell r="AI450">
            <v>6.0884839331648921E-3</v>
          </cell>
          <cell r="AJ450">
            <v>9350.5737451566238</v>
          </cell>
          <cell r="AK450">
            <v>0.7027234068627447</v>
          </cell>
          <cell r="AL450">
            <v>6.0557501485779836E-3</v>
          </cell>
          <cell r="AM450">
            <v>9349.0180964952615</v>
          </cell>
          <cell r="AN450">
            <v>0.67723602941176442</v>
          </cell>
          <cell r="AO450">
            <v>5.8361115421528761E-3</v>
          </cell>
          <cell r="AP450">
            <v>9374.1209549622126</v>
          </cell>
          <cell r="AQ450">
            <v>0.83014125000000005</v>
          </cell>
          <cell r="AR450">
            <v>7.1537790671744447E-3</v>
          </cell>
          <cell r="AS450">
            <v>9217.5098988589598</v>
          </cell>
          <cell r="AT450">
            <v>0.65353276838235264</v>
          </cell>
          <cell r="AU450">
            <v>5.6318476381775253E-3</v>
          </cell>
          <cell r="AV450">
            <v>9393.2208567051221</v>
          </cell>
        </row>
        <row r="451">
          <cell r="B451">
            <v>59</v>
          </cell>
          <cell r="C451">
            <v>9.4631037776582612E-3</v>
          </cell>
          <cell r="D451">
            <v>0.79068627450980344</v>
          </cell>
          <cell r="E451">
            <v>7.4823462712562579E-3</v>
          </cell>
          <cell r="F451">
            <v>9217.8653121826082</v>
          </cell>
          <cell r="G451">
            <v>0.96499999999999997</v>
          </cell>
          <cell r="H451">
            <v>9.1318951454402216E-3</v>
          </cell>
          <cell r="I451">
            <v>9023.2692634018877</v>
          </cell>
          <cell r="J451">
            <v>0.93</v>
          </cell>
          <cell r="K451">
            <v>8.8006865132221838E-3</v>
          </cell>
          <cell r="L451">
            <v>9061.4426203657258</v>
          </cell>
          <cell r="M451">
            <v>0.92500000000000004</v>
          </cell>
          <cell r="N451">
            <v>8.7533709943338912E-3</v>
          </cell>
          <cell r="O451">
            <v>9059.405511953757</v>
          </cell>
          <cell r="P451">
            <v>0.76301225490196034</v>
          </cell>
          <cell r="Q451">
            <v>7.2204641517622887E-3</v>
          </cell>
          <cell r="R451">
            <v>9242.0987253177154</v>
          </cell>
          <cell r="S451">
            <v>0.73533823529411724</v>
          </cell>
          <cell r="T451">
            <v>6.9585820322683204E-3</v>
          </cell>
          <cell r="U451">
            <v>9271.1502358555244</v>
          </cell>
          <cell r="V451">
            <v>0.73138480392156824</v>
          </cell>
          <cell r="W451">
            <v>6.9211703009120391E-3</v>
          </cell>
          <cell r="X451">
            <v>9269.8684344475496</v>
          </cell>
          <cell r="Y451">
            <v>0.89744999999999997</v>
          </cell>
          <cell r="Z451">
            <v>8.4926624852594054E-3</v>
          </cell>
          <cell r="AA451">
            <v>9090.726987914697</v>
          </cell>
          <cell r="AB451">
            <v>0.892625</v>
          </cell>
          <cell r="AC451">
            <v>8.4470030095322047E-3</v>
          </cell>
          <cell r="AD451">
            <v>9088.7545103326665</v>
          </cell>
          <cell r="AE451">
            <v>0.86025000000000007</v>
          </cell>
          <cell r="AF451">
            <v>8.1406350247305199E-3</v>
          </cell>
          <cell r="AG451">
            <v>9124.3055260539968</v>
          </cell>
          <cell r="AH451">
            <v>0.70960139705882319</v>
          </cell>
          <cell r="AI451">
            <v>6.7150316611389298E-3</v>
          </cell>
          <cell r="AJ451">
            <v>9293.6429271433644</v>
          </cell>
          <cell r="AK451">
            <v>0.70578633578431338</v>
          </cell>
          <cell r="AL451">
            <v>6.6789293403801183E-3</v>
          </cell>
          <cell r="AM451">
            <v>9292.4027787683517</v>
          </cell>
          <cell r="AN451">
            <v>0.68018786764705852</v>
          </cell>
          <cell r="AO451">
            <v>6.4366883798481966E-3</v>
          </cell>
          <cell r="AP451">
            <v>9319.4125394594193</v>
          </cell>
          <cell r="AQ451">
            <v>0.83014125000000005</v>
          </cell>
          <cell r="AR451">
            <v>7.8557127988649507E-3</v>
          </cell>
          <cell r="AS451">
            <v>9151.5698694930288</v>
          </cell>
          <cell r="AT451">
            <v>0.65638129227941144</v>
          </cell>
          <cell r="AU451">
            <v>6.2114042865535095E-3</v>
          </cell>
          <cell r="AV451">
            <v>9340.3196680084075</v>
          </cell>
        </row>
        <row r="452">
          <cell r="B452">
            <v>60</v>
          </cell>
          <cell r="C452">
            <v>1.0476044730974696E-2</v>
          </cell>
          <cell r="D452">
            <v>0.79411764705882304</v>
          </cell>
          <cell r="E452">
            <v>8.3192119922446059E-3</v>
          </cell>
          <cell r="F452">
            <v>9148.894052035057</v>
          </cell>
          <cell r="G452">
            <v>0.96499999999999997</v>
          </cell>
          <cell r="H452">
            <v>1.0109383165390581E-2</v>
          </cell>
          <cell r="I452">
            <v>8940.8697146194281</v>
          </cell>
          <cell r="J452">
            <v>0.94</v>
          </cell>
          <cell r="K452">
            <v>9.8474820471162131E-3</v>
          </cell>
          <cell r="L452">
            <v>8981.6957045063373</v>
          </cell>
          <cell r="M452">
            <v>0.92500000000000004</v>
          </cell>
          <cell r="N452">
            <v>9.6903413761515941E-3</v>
          </cell>
          <cell r="O452">
            <v>8980.1051745195127</v>
          </cell>
          <cell r="P452">
            <v>0.76632352941176418</v>
          </cell>
          <cell r="Q452">
            <v>8.028039572516044E-3</v>
          </cell>
          <cell r="R452">
            <v>9175.3664827845114</v>
          </cell>
          <cell r="S452">
            <v>0.74647058823529366</v>
          </cell>
          <cell r="T452">
            <v>7.82005927270993E-3</v>
          </cell>
          <cell r="U452">
            <v>9206.6361764058402</v>
          </cell>
          <cell r="V452">
            <v>0.73455882352941138</v>
          </cell>
          <cell r="W452">
            <v>7.6952710928262615E-3</v>
          </cell>
          <cell r="X452">
            <v>9205.7100963456905</v>
          </cell>
          <cell r="Y452">
            <v>0.90709999999999991</v>
          </cell>
          <cell r="Z452">
            <v>9.5028201754671464E-3</v>
          </cell>
          <cell r="AA452">
            <v>9013.5225118606995</v>
          </cell>
          <cell r="AB452">
            <v>0.892625</v>
          </cell>
          <cell r="AC452">
            <v>9.3511794279862882E-3</v>
          </cell>
          <cell r="AD452">
            <v>9011.9817736309869</v>
          </cell>
          <cell r="AE452">
            <v>0.86949999999999994</v>
          </cell>
          <cell r="AF452">
            <v>9.1089208935824974E-3</v>
          </cell>
          <cell r="AG452">
            <v>9050.0278849122587</v>
          </cell>
          <cell r="AH452">
            <v>0.7203441176470583</v>
          </cell>
          <cell r="AI452">
            <v>7.5463571981650816E-3</v>
          </cell>
          <cell r="AJ452">
            <v>9231.2358206402769</v>
          </cell>
          <cell r="AK452">
            <v>0.70884926470588194</v>
          </cell>
          <cell r="AL452">
            <v>7.4259366045773424E-3</v>
          </cell>
          <cell r="AM452">
            <v>9230.3394772066058</v>
          </cell>
          <cell r="AN452">
            <v>0.6904852941176467</v>
          </cell>
          <cell r="AO452">
            <v>7.2335548272566856E-3</v>
          </cell>
          <cell r="AP452">
            <v>9259.426385059669</v>
          </cell>
          <cell r="AQ452">
            <v>0.83906749999999997</v>
          </cell>
          <cell r="AR452">
            <v>8.7901086623071098E-3</v>
          </cell>
          <cell r="AS452">
            <v>9079.6777649395444</v>
          </cell>
          <cell r="AT452">
            <v>0.66631830882352894</v>
          </cell>
          <cell r="AU452">
            <v>6.9803804083027002E-3</v>
          </cell>
          <cell r="AV452">
            <v>9282.3031663847596</v>
          </cell>
        </row>
        <row r="453">
          <cell r="B453">
            <v>61</v>
          </cell>
          <cell r="C453">
            <v>1.1555997610849146E-2</v>
          </cell>
          <cell r="D453">
            <v>0.79754901960784264</v>
          </cell>
          <cell r="E453">
            <v>9.2164745651233081E-3</v>
          </cell>
          <cell r="F453">
            <v>9072.782462921592</v>
          </cell>
          <cell r="G453">
            <v>0.96499999999999997</v>
          </cell>
          <cell r="H453">
            <v>1.1151537694469426E-2</v>
          </cell>
          <cell r="I453">
            <v>8850.4830368425046</v>
          </cell>
          <cell r="J453">
            <v>0.94</v>
          </cell>
          <cell r="K453">
            <v>1.0862637754198197E-2</v>
          </cell>
          <cell r="L453">
            <v>8893.2486173035504</v>
          </cell>
          <cell r="M453">
            <v>0.92500000000000004</v>
          </cell>
          <cell r="N453">
            <v>1.0689297790035461E-2</v>
          </cell>
          <cell r="O453">
            <v>8893.0848897846736</v>
          </cell>
          <cell r="P453">
            <v>0.76963480392156813</v>
          </cell>
          <cell r="Q453">
            <v>8.8938979553439927E-3</v>
          </cell>
          <cell r="R453">
            <v>9101.7062775683789</v>
          </cell>
          <cell r="S453">
            <v>0.74969607843137198</v>
          </cell>
          <cell r="T453">
            <v>8.6634860912159078E-3</v>
          </cell>
          <cell r="U453">
            <v>9134.6397358040704</v>
          </cell>
          <cell r="V453">
            <v>0.73773284313725451</v>
          </cell>
          <cell r="W453">
            <v>8.5252389727390604E-3</v>
          </cell>
          <cell r="X453">
            <v>9134.8696615523422</v>
          </cell>
          <cell r="Y453">
            <v>0.90709999999999991</v>
          </cell>
          <cell r="Z453">
            <v>1.0482445432801258E-2</v>
          </cell>
          <cell r="AA453">
            <v>8927.8686282829622</v>
          </cell>
          <cell r="AB453">
            <v>0.892625</v>
          </cell>
          <cell r="AC453">
            <v>1.0315172367384219E-2</v>
          </cell>
          <cell r="AD453">
            <v>8927.7091150640226</v>
          </cell>
          <cell r="AE453">
            <v>0.86949999999999994</v>
          </cell>
          <cell r="AF453">
            <v>1.0047939922633331E-2</v>
          </cell>
          <cell r="AG453">
            <v>8967.5918968238766</v>
          </cell>
          <cell r="AH453">
            <v>0.72345671568627401</v>
          </cell>
          <cell r="AI453">
            <v>8.3602640780233526E-3</v>
          </cell>
          <cell r="AJ453">
            <v>9161.5736177572289</v>
          </cell>
          <cell r="AK453">
            <v>0.71191219362745051</v>
          </cell>
          <cell r="AL453">
            <v>8.226855608693193E-3</v>
          </cell>
          <cell r="AM453">
            <v>9161.7955614101411</v>
          </cell>
          <cell r="AN453">
            <v>0.69346887254901912</v>
          </cell>
          <cell r="AO453">
            <v>8.0137246343747158E-3</v>
          </cell>
          <cell r="AP453">
            <v>9192.4478166343924</v>
          </cell>
          <cell r="AQ453">
            <v>0.83906749999999997</v>
          </cell>
          <cell r="AR453">
            <v>9.6962620253411656E-3</v>
          </cell>
          <cell r="AS453">
            <v>8999.866410766992</v>
          </cell>
          <cell r="AT453">
            <v>0.66919746200980346</v>
          </cell>
          <cell r="AU453">
            <v>7.7332442721716006E-3</v>
          </cell>
          <cell r="AV453">
            <v>9217.5091592182016</v>
          </cell>
        </row>
        <row r="454">
          <cell r="B454">
            <v>62</v>
          </cell>
          <cell r="C454">
            <v>1.2630346711462095E-2</v>
          </cell>
          <cell r="D454">
            <v>0.80098039215686223</v>
          </cell>
          <cell r="E454">
            <v>1.0116660062024043E-2</v>
          </cell>
          <cell r="F454">
            <v>8989.1633941171785</v>
          </cell>
          <cell r="G454">
            <v>0.96499999999999997</v>
          </cell>
          <cell r="H454">
            <v>1.2188284576560921E-2</v>
          </cell>
          <cell r="I454">
            <v>8751.786541642894</v>
          </cell>
          <cell r="J454">
            <v>0.94</v>
          </cell>
          <cell r="K454">
            <v>1.1872525908774368E-2</v>
          </cell>
          <cell r="L454">
            <v>8796.6444791157592</v>
          </cell>
          <cell r="M454">
            <v>0.92500000000000004</v>
          </cell>
          <cell r="N454">
            <v>1.1683070708102438E-2</v>
          </cell>
          <cell r="O454">
            <v>8798.0240571257</v>
          </cell>
          <cell r="P454">
            <v>0.77294607843137197</v>
          </cell>
          <cell r="Q454">
            <v>9.7625769598532006E-3</v>
          </cell>
          <cell r="R454">
            <v>9020.7566307161724</v>
          </cell>
          <cell r="S454">
            <v>0.75292156862745041</v>
          </cell>
          <cell r="T454">
            <v>9.5096604583026004E-3</v>
          </cell>
          <cell r="U454">
            <v>9055.5019115046634</v>
          </cell>
          <cell r="V454">
            <v>0.74090686274509765</v>
          </cell>
          <cell r="W454">
            <v>9.3579105573722409E-3</v>
          </cell>
          <cell r="X454">
            <v>9056.9927147027847</v>
          </cell>
          <cell r="Y454">
            <v>0.90709999999999991</v>
          </cell>
          <cell r="Z454">
            <v>1.1456987501967265E-2</v>
          </cell>
          <cell r="AA454">
            <v>8834.2827325557682</v>
          </cell>
          <cell r="AB454">
            <v>0.892625</v>
          </cell>
          <cell r="AC454">
            <v>1.1274163233318852E-2</v>
          </cell>
          <cell r="AD454">
            <v>8835.6182566962707</v>
          </cell>
          <cell r="AE454">
            <v>0.86949999999999994</v>
          </cell>
          <cell r="AF454">
            <v>1.0982086465616291E-2</v>
          </cell>
          <cell r="AG454">
            <v>8877.4860721938967</v>
          </cell>
          <cell r="AH454">
            <v>0.72656931372548961</v>
          </cell>
          <cell r="AI454">
            <v>9.1768223422620081E-3</v>
          </cell>
          <cell r="AJ454">
            <v>9084.9804429425258</v>
          </cell>
          <cell r="AK454">
            <v>0.71497512254901907</v>
          </cell>
          <cell r="AL454">
            <v>9.0303836878642112E-3</v>
          </cell>
          <cell r="AM454">
            <v>9086.4227922100545</v>
          </cell>
          <cell r="AN454">
            <v>0.69645245098039166</v>
          </cell>
          <cell r="AO454">
            <v>8.7964359239299048E-3</v>
          </cell>
          <cell r="AP454">
            <v>9118.7820711160257</v>
          </cell>
          <cell r="AQ454">
            <v>0.83906749999999997</v>
          </cell>
          <cell r="AR454">
            <v>1.0597713439319721E-2</v>
          </cell>
          <cell r="AS454">
            <v>8912.6013478551286</v>
          </cell>
          <cell r="AT454">
            <v>0.67207661519607786</v>
          </cell>
          <cell r="AU454">
            <v>8.4885606665923586E-3</v>
          </cell>
          <cell r="AV454">
            <v>9146.2279093089874</v>
          </cell>
        </row>
        <row r="455">
          <cell r="B455">
            <v>63</v>
          </cell>
          <cell r="C455">
            <v>1.3813387037610366E-2</v>
          </cell>
          <cell r="D455">
            <v>0.80441176470588183</v>
          </cell>
          <cell r="E455">
            <v>1.1111651043489507E-2</v>
          </cell>
          <cell r="F455">
            <v>8898.2230838169053</v>
          </cell>
          <cell r="G455">
            <v>0.96499999999999997</v>
          </cell>
          <cell r="H455">
            <v>1.3329918491294003E-2</v>
          </cell>
          <cell r="I455">
            <v>8645.1172767200333</v>
          </cell>
          <cell r="J455">
            <v>0.94</v>
          </cell>
          <cell r="K455">
            <v>1.2984583815353744E-2</v>
          </cell>
          <cell r="L455">
            <v>8692.2060896271796</v>
          </cell>
          <cell r="M455">
            <v>0.92500000000000004</v>
          </cell>
          <cell r="N455">
            <v>1.2777383009789589E-2</v>
          </cell>
          <cell r="O455">
            <v>8695.2361199747138</v>
          </cell>
          <cell r="P455">
            <v>0.77625735294117593</v>
          </cell>
          <cell r="Q455">
            <v>1.0722743256967374E-2</v>
          </cell>
          <cell r="R455">
            <v>8932.6907998727002</v>
          </cell>
          <cell r="S455">
            <v>0.75614705882352884</v>
          </cell>
          <cell r="T455">
            <v>1.0444951980880137E-2</v>
          </cell>
          <cell r="U455">
            <v>8969.3871630467438</v>
          </cell>
          <cell r="V455">
            <v>0.74408088235294068</v>
          </cell>
          <cell r="W455">
            <v>1.0278277215227795E-2</v>
          </cell>
          <cell r="X455">
            <v>8972.2381869598248</v>
          </cell>
          <cell r="Y455">
            <v>0.90709999999999991</v>
          </cell>
          <cell r="Z455">
            <v>1.2530123381816362E-2</v>
          </cell>
          <cell r="AA455">
            <v>8733.0684657000311</v>
          </cell>
          <cell r="AB455">
            <v>0.892625</v>
          </cell>
          <cell r="AC455">
            <v>1.2330174604446954E-2</v>
          </cell>
          <cell r="AD455">
            <v>8736.0040542029838</v>
          </cell>
          <cell r="AE455">
            <v>0.86949999999999994</v>
          </cell>
          <cell r="AF455">
            <v>1.2010740029202212E-2</v>
          </cell>
          <cell r="AG455">
            <v>8779.9927525517596</v>
          </cell>
          <cell r="AH455">
            <v>0.72968191176470532</v>
          </cell>
          <cell r="AI455">
            <v>1.0079378661549331E-2</v>
          </cell>
          <cell r="AJ455">
            <v>9001.609191434718</v>
          </cell>
          <cell r="AK455">
            <v>0.71803805147058775</v>
          </cell>
          <cell r="AL455">
            <v>9.9185375126948222E-3</v>
          </cell>
          <cell r="AM455">
            <v>9004.3689080462427</v>
          </cell>
          <cell r="AN455">
            <v>0.69943602941176419</v>
          </cell>
          <cell r="AO455">
            <v>9.6615805823141269E-3</v>
          </cell>
          <cell r="AP455">
            <v>9038.5692889231723</v>
          </cell>
          <cell r="AQ455">
            <v>0.83906749999999997</v>
          </cell>
          <cell r="AR455">
            <v>1.1590364128180135E-2</v>
          </cell>
          <cell r="AS455">
            <v>8818.148152771666</v>
          </cell>
          <cell r="AT455">
            <v>0.67495576838235249</v>
          </cell>
          <cell r="AU455">
            <v>9.3234252619331329E-3</v>
          </cell>
          <cell r="AV455">
            <v>9068.5895988303382</v>
          </cell>
        </row>
        <row r="456">
          <cell r="B456">
            <v>64</v>
          </cell>
          <cell r="C456">
            <v>1.5072050007042174E-2</v>
          </cell>
          <cell r="D456">
            <v>0.80784313725490142</v>
          </cell>
          <cell r="E456">
            <v>1.2175852162551709E-2</v>
          </cell>
          <cell r="F456">
            <v>8799.3491340024084</v>
          </cell>
          <cell r="G456">
            <v>0.96499999999999997</v>
          </cell>
          <cell r="H456">
            <v>1.4544528256795697E-2</v>
          </cell>
          <cell r="I456">
            <v>8529.8785680736764</v>
          </cell>
          <cell r="J456">
            <v>0.94</v>
          </cell>
          <cell r="K456">
            <v>1.4167727006619642E-2</v>
          </cell>
          <cell r="L456">
            <v>8579.3414111160873</v>
          </cell>
          <cell r="M456">
            <v>0.92500000000000004</v>
          </cell>
          <cell r="N456">
            <v>1.3941646256514012E-2</v>
          </cell>
          <cell r="O456">
            <v>8584.1337577092399</v>
          </cell>
          <cell r="P456">
            <v>0.77956862745097988</v>
          </cell>
          <cell r="Q456">
            <v>1.1749697336862399E-2</v>
          </cell>
          <cell r="R456">
            <v>8836.9078498317904</v>
          </cell>
          <cell r="S456">
            <v>0.75937254901960727</v>
          </cell>
          <cell r="T456">
            <v>1.1445301032798606E-2</v>
          </cell>
          <cell r="U456">
            <v>8875.7023448307973</v>
          </cell>
          <cell r="V456">
            <v>0.74725490196078381</v>
          </cell>
          <cell r="W456">
            <v>1.1262663250360331E-2</v>
          </cell>
          <cell r="X456">
            <v>8880.0190356331987</v>
          </cell>
          <cell r="Y456">
            <v>0.90709999999999991</v>
          </cell>
          <cell r="Z456">
            <v>1.3671856561387955E-2</v>
          </cell>
          <cell r="AA456">
            <v>8623.6420403229604</v>
          </cell>
          <cell r="AB456">
            <v>0.892625</v>
          </cell>
          <cell r="AC456">
            <v>1.3453688637536021E-2</v>
          </cell>
          <cell r="AD456">
            <v>8628.287598869505</v>
          </cell>
          <cell r="AE456">
            <v>0.86949999999999994</v>
          </cell>
          <cell r="AF456">
            <v>1.310514748112317E-2</v>
          </cell>
          <cell r="AG456">
            <v>8674.5385421425817</v>
          </cell>
          <cell r="AH456">
            <v>0.73279450980392102</v>
          </cell>
          <cell r="AI456">
            <v>1.1044715496650655E-2</v>
          </cell>
          <cell r="AJ456">
            <v>8910.8785638309655</v>
          </cell>
          <cell r="AK456">
            <v>0.72110098039215642</v>
          </cell>
          <cell r="AL456">
            <v>1.086847003659772E-2</v>
          </cell>
          <cell r="AM456">
            <v>8915.0587372536429</v>
          </cell>
          <cell r="AN456">
            <v>0.70241960784313673</v>
          </cell>
          <cell r="AO456">
            <v>1.0586903455338709E-2</v>
          </cell>
          <cell r="AP456">
            <v>8951.2424233894108</v>
          </cell>
          <cell r="AQ456">
            <v>0.83906749999999997</v>
          </cell>
          <cell r="AR456">
            <v>1.264646731928386E-2</v>
          </cell>
          <cell r="AS456">
            <v>8715.9426047448032</v>
          </cell>
          <cell r="AT456">
            <v>0.67783492156862701</v>
          </cell>
          <cell r="AU456">
            <v>1.0216361834401857E-2</v>
          </cell>
          <cell r="AV456">
            <v>8984.0392814744991</v>
          </cell>
        </row>
        <row r="457">
          <cell r="B457">
            <v>65</v>
          </cell>
          <cell r="C457">
            <v>1.6472855204862302E-2</v>
          </cell>
          <cell r="D457">
            <v>0.81127450980392102</v>
          </cell>
          <cell r="E457">
            <v>1.3364007531395633E-2</v>
          </cell>
          <cell r="F457">
            <v>8692.2095598201176</v>
          </cell>
          <cell r="G457">
            <v>0.96499999999999997</v>
          </cell>
          <cell r="H457">
            <v>1.5896305272692122E-2</v>
          </cell>
          <cell r="I457">
            <v>8405.8155082132926</v>
          </cell>
          <cell r="J457">
            <v>0.94</v>
          </cell>
          <cell r="K457">
            <v>1.5484483892570563E-2</v>
          </cell>
          <cell r="L457">
            <v>8457.7916441068082</v>
          </cell>
          <cell r="M457">
            <v>0.92500000000000004</v>
          </cell>
          <cell r="N457">
            <v>1.5237391064497631E-2</v>
          </cell>
          <cell r="O457">
            <v>8464.4568014406577</v>
          </cell>
          <cell r="P457">
            <v>0.78287990196078372</v>
          </cell>
          <cell r="Q457">
            <v>1.2896267267796784E-2</v>
          </cell>
          <cell r="R457">
            <v>8733.0768572025245</v>
          </cell>
          <cell r="S457">
            <v>0.7625980392156857</v>
          </cell>
          <cell r="T457">
            <v>1.2562167079511894E-2</v>
          </cell>
          <cell r="U457">
            <v>8774.1172596166925</v>
          </cell>
          <cell r="V457">
            <v>0.75042892156862695</v>
          </cell>
          <cell r="W457">
            <v>1.236170696654096E-2</v>
          </cell>
          <cell r="X457">
            <v>8780.0063715780725</v>
          </cell>
          <cell r="Y457">
            <v>0.90709999999999991</v>
          </cell>
          <cell r="Z457">
            <v>1.4942526956330592E-2</v>
          </cell>
          <cell r="AA457">
            <v>8505.7408433109103</v>
          </cell>
          <cell r="AB457">
            <v>0.892625</v>
          </cell>
          <cell r="AC457">
            <v>1.4704082377240213E-2</v>
          </cell>
          <cell r="AD457">
            <v>8512.205304039202</v>
          </cell>
          <cell r="AE457">
            <v>0.86949999999999994</v>
          </cell>
          <cell r="AF457">
            <v>1.4323147600627771E-2</v>
          </cell>
          <cell r="AG457">
            <v>8560.8574352171163</v>
          </cell>
          <cell r="AH457">
            <v>0.73590710784313662</v>
          </cell>
          <cell r="AI457">
            <v>1.2122491231728977E-2</v>
          </cell>
          <cell r="AJ457">
            <v>8812.4604452682488</v>
          </cell>
          <cell r="AK457">
            <v>0.72416390931372498</v>
          </cell>
          <cell r="AL457">
            <v>1.1929047222712028E-2</v>
          </cell>
          <cell r="AM457">
            <v>8818.1656884932927</v>
          </cell>
          <cell r="AN457">
            <v>0.70540318627450926</v>
          </cell>
          <cell r="AO457">
            <v>1.1620004548548502E-2</v>
          </cell>
          <cell r="AP457">
            <v>8856.4764840476546</v>
          </cell>
          <cell r="AQ457">
            <v>0.83906749999999997</v>
          </cell>
          <cell r="AR457">
            <v>1.3821837434605799E-2</v>
          </cell>
          <cell r="AS457">
            <v>8605.7167214371439</v>
          </cell>
          <cell r="AT457">
            <v>0.68071407475490142</v>
          </cell>
          <cell r="AU457">
            <v>1.1213304389349305E-2</v>
          </cell>
          <cell r="AV457">
            <v>8892.2550854404763</v>
          </cell>
        </row>
        <row r="458">
          <cell r="B458">
            <v>66</v>
          </cell>
          <cell r="C458">
            <v>1.7996252046728545E-2</v>
          </cell>
          <cell r="D458">
            <v>0.81470588235294061</v>
          </cell>
          <cell r="E458">
            <v>1.4661652402775893E-2</v>
          </cell>
          <cell r="F458">
            <v>8576.0468057982125</v>
          </cell>
          <cell r="G458">
            <v>0.96499999999999997</v>
          </cell>
          <cell r="H458">
            <v>1.7366383225093047E-2</v>
          </cell>
          <cell r="I458">
            <v>8272.1940988288043</v>
          </cell>
          <cell r="J458">
            <v>0.94</v>
          </cell>
          <cell r="K458">
            <v>1.6916476923924832E-2</v>
          </cell>
          <cell r="L458">
            <v>8326.8271056269186</v>
          </cell>
          <cell r="M458">
            <v>0.92500000000000004</v>
          </cell>
          <cell r="N458">
            <v>1.6646533143223907E-2</v>
          </cell>
          <cell r="O458">
            <v>8335.4805630085593</v>
          </cell>
          <cell r="P458">
            <v>0.78619117647058767</v>
          </cell>
          <cell r="Q458">
            <v>1.4148494568678737E-2</v>
          </cell>
          <cell r="R458">
            <v>8620.4527639818298</v>
          </cell>
          <cell r="S458">
            <v>0.76582352941176413</v>
          </cell>
          <cell r="T458">
            <v>1.3781953258609338E-2</v>
          </cell>
          <cell r="U458">
            <v>8663.8953326261581</v>
          </cell>
          <cell r="V458">
            <v>0.75360294117647009</v>
          </cell>
          <cell r="W458">
            <v>1.3562028472567702E-2</v>
          </cell>
          <cell r="X458">
            <v>8671.4705056482617</v>
          </cell>
          <cell r="Y458">
            <v>0.90709999999999991</v>
          </cell>
          <cell r="Z458">
            <v>1.632440023158746E-2</v>
          </cell>
          <cell r="AA458">
            <v>8378.6435814761753</v>
          </cell>
          <cell r="AB458">
            <v>0.892625</v>
          </cell>
          <cell r="AC458">
            <v>1.6063904483211069E-2</v>
          </cell>
          <cell r="AD458">
            <v>8387.0411360366288</v>
          </cell>
          <cell r="AE458">
            <v>0.86949999999999994</v>
          </cell>
          <cell r="AF458">
            <v>1.5647741154630468E-2</v>
          </cell>
          <cell r="AG458">
            <v>8438.2390105845698</v>
          </cell>
          <cell r="AH458">
            <v>0.73901970588235233</v>
          </cell>
          <cell r="AI458">
            <v>1.3299584894558011E-2</v>
          </cell>
          <cell r="AJ458">
            <v>8705.6314707905258</v>
          </cell>
          <cell r="AK458">
            <v>0.72722683823529366</v>
          </cell>
          <cell r="AL458">
            <v>1.3087357476027833E-2</v>
          </cell>
          <cell r="AM458">
            <v>8712.9733735775571</v>
          </cell>
          <cell r="AN458">
            <v>0.7083867647058818</v>
          </cell>
          <cell r="AO458">
            <v>1.2748306764213638E-2</v>
          </cell>
          <cell r="AP458">
            <v>8753.5641870189083</v>
          </cell>
          <cell r="AQ458">
            <v>0.83906749999999997</v>
          </cell>
          <cell r="AR458">
            <v>1.5100070214218404E-2</v>
          </cell>
          <cell r="AS458">
            <v>8486.7699039051713</v>
          </cell>
          <cell r="AT458">
            <v>0.68359322794117594</v>
          </cell>
          <cell r="AU458">
            <v>1.2302116027466161E-2</v>
          </cell>
          <cell r="AV458">
            <v>8792.5435224596931</v>
          </cell>
        </row>
        <row r="459">
          <cell r="B459">
            <v>67</v>
          </cell>
          <cell r="C459">
            <v>1.961146662818836E-2</v>
          </cell>
          <cell r="D459">
            <v>0.81813725490196021</v>
          </cell>
          <cell r="E459">
            <v>1.6044871471787427E-2</v>
          </cell>
          <cell r="F459">
            <v>8450.3077885416624</v>
          </cell>
          <cell r="G459">
            <v>0.96499999999999997</v>
          </cell>
          <cell r="H459">
            <v>1.8925065296201766E-2</v>
          </cell>
          <cell r="I459">
            <v>8128.5360059961895</v>
          </cell>
          <cell r="J459">
            <v>0.94</v>
          </cell>
          <cell r="K459">
            <v>1.8434778630497056E-2</v>
          </cell>
          <cell r="L459">
            <v>8185.9665270450687</v>
          </cell>
          <cell r="M459">
            <v>0.92500000000000004</v>
          </cell>
          <cell r="N459">
            <v>1.8140606631074235E-2</v>
          </cell>
          <cell r="O459">
            <v>8196.7237095517376</v>
          </cell>
          <cell r="P459">
            <v>0.78950245098039162</v>
          </cell>
          <cell r="Q459">
            <v>1.5483300970274868E-2</v>
          </cell>
          <cell r="R459">
            <v>8498.4863348710805</v>
          </cell>
          <cell r="S459">
            <v>0.76904901960784255</v>
          </cell>
          <cell r="T459">
            <v>1.508217918348018E-2</v>
          </cell>
          <cell r="U459">
            <v>8544.4899321144203</v>
          </cell>
          <cell r="V459">
            <v>0.75677696078431322</v>
          </cell>
          <cell r="W459">
            <v>1.484150611140337E-2</v>
          </cell>
          <cell r="X459">
            <v>8553.8677757516289</v>
          </cell>
          <cell r="Y459">
            <v>0.90709999999999991</v>
          </cell>
          <cell r="Z459">
            <v>1.7789561378429658E-2</v>
          </cell>
          <cell r="AA459">
            <v>8241.8672502543377</v>
          </cell>
          <cell r="AB459">
            <v>0.892625</v>
          </cell>
          <cell r="AC459">
            <v>1.7505685398986635E-2</v>
          </cell>
          <cell r="AD459">
            <v>8252.3125083305749</v>
          </cell>
          <cell r="AE459">
            <v>0.86949999999999994</v>
          </cell>
          <cell r="AF459">
            <v>1.7052170233209776E-2</v>
          </cell>
          <cell r="AG459">
            <v>8306.1996307460377</v>
          </cell>
          <cell r="AH459">
            <v>0.74213230392156804</v>
          </cell>
          <cell r="AI459">
            <v>1.4554302912058373E-2</v>
          </cell>
          <cell r="AJ459">
            <v>8589.8501859840126</v>
          </cell>
          <cell r="AK459">
            <v>0.73028976715686234</v>
          </cell>
          <cell r="AL459">
            <v>1.4322053397504253E-2</v>
          </cell>
          <cell r="AM459">
            <v>8598.9435763584352</v>
          </cell>
          <cell r="AN459">
            <v>0.71137034313725445</v>
          </cell>
          <cell r="AO459">
            <v>1.3951015744719169E-2</v>
          </cell>
          <cell r="AP459">
            <v>8641.9710654825558</v>
          </cell>
          <cell r="AQ459">
            <v>0.83906749999999997</v>
          </cell>
          <cell r="AR459">
            <v>1.6455344275047436E-2</v>
          </cell>
          <cell r="AS459">
            <v>8358.6190824642872</v>
          </cell>
          <cell r="AT459">
            <v>0.68647238112745046</v>
          </cell>
          <cell r="AU459">
            <v>1.3462730193653995E-2</v>
          </cell>
          <cell r="AV459">
            <v>8684.376631869849</v>
          </cell>
        </row>
        <row r="460">
          <cell r="B460">
            <v>68</v>
          </cell>
          <cell r="C460">
            <v>2.1317081193495954E-2</v>
          </cell>
          <cell r="D460">
            <v>0.8215686274509798</v>
          </cell>
          <cell r="E460">
            <v>1.7513445137401565E-2</v>
          </cell>
          <cell r="F460">
            <v>8314.7236861774672</v>
          </cell>
          <cell r="G460">
            <v>0.96499999999999997</v>
          </cell>
          <cell r="H460">
            <v>2.0570983351723596E-2</v>
          </cell>
          <cell r="I460">
            <v>7974.7029313201847</v>
          </cell>
          <cell r="J460">
            <v>0.94</v>
          </cell>
          <cell r="K460">
            <v>2.0038056321886197E-2</v>
          </cell>
          <cell r="L460">
            <v>8035.0600462423345</v>
          </cell>
          <cell r="M460">
            <v>0.92500000000000004</v>
          </cell>
          <cell r="N460">
            <v>1.9718300103983757E-2</v>
          </cell>
          <cell r="O460">
            <v>8048.0301690731603</v>
          </cell>
          <cell r="P460">
            <v>0.79281372549019546</v>
          </cell>
          <cell r="Q460">
            <v>1.6900474557592509E-2</v>
          </cell>
          <cell r="R460">
            <v>8366.9017131565033</v>
          </cell>
          <cell r="S460">
            <v>0.77227450980392098</v>
          </cell>
          <cell r="T460">
            <v>1.6462638429157472E-2</v>
          </cell>
          <cell r="U460">
            <v>8415.6204039268287</v>
          </cell>
          <cell r="V460">
            <v>0.75995098039215636</v>
          </cell>
          <cell r="W460">
            <v>1.6199936752096449E-2</v>
          </cell>
          <cell r="X460">
            <v>8426.9154948816758</v>
          </cell>
          <cell r="Y460">
            <v>0.90709999999999991</v>
          </cell>
          <cell r="Z460">
            <v>1.9336724350620178E-2</v>
          </cell>
          <cell r="AA460">
            <v>8095.2480469330685</v>
          </cell>
          <cell r="AB460">
            <v>0.892625</v>
          </cell>
          <cell r="AC460">
            <v>1.9028159600344326E-2</v>
          </cell>
          <cell r="AD460">
            <v>8107.8501217456169</v>
          </cell>
          <cell r="AE460">
            <v>0.86949999999999994</v>
          </cell>
          <cell r="AF460">
            <v>1.853520209774473E-2</v>
          </cell>
          <cell r="AG460">
            <v>8164.5609006515315</v>
          </cell>
          <cell r="AH460">
            <v>0.74524490196078375</v>
          </cell>
          <cell r="AI460">
            <v>1.588644608413696E-2</v>
          </cell>
          <cell r="AJ460">
            <v>8464.8309044079997</v>
          </cell>
          <cell r="AK460">
            <v>0.73335269607843079</v>
          </cell>
          <cell r="AL460">
            <v>1.5632938965773072E-2</v>
          </cell>
          <cell r="AM460">
            <v>8475.7890472957042</v>
          </cell>
          <cell r="AN460">
            <v>0.71435392156862698</v>
          </cell>
          <cell r="AO460">
            <v>1.5227940546970662E-2</v>
          </cell>
          <cell r="AP460">
            <v>8521.4067910826016</v>
          </cell>
          <cell r="AQ460">
            <v>0.83906749999999997</v>
          </cell>
          <cell r="AR460">
            <v>1.7886470024323666E-2</v>
          </cell>
          <cell r="AS460">
            <v>8221.0751277983563</v>
          </cell>
          <cell r="AT460">
            <v>0.68935153431372498</v>
          </cell>
          <cell r="AU460">
            <v>1.4694962627826687E-2</v>
          </cell>
          <cell r="AV460">
            <v>8567.4612123749121</v>
          </cell>
        </row>
        <row r="461">
          <cell r="B461">
            <v>69</v>
          </cell>
          <cell r="C461">
            <v>2.3229485321782789E-2</v>
          </cell>
          <cell r="D461">
            <v>0.8249999999999994</v>
          </cell>
          <cell r="E461">
            <v>1.9164325390470787E-2</v>
          </cell>
          <cell r="F461">
            <v>8169.1042290669448</v>
          </cell>
          <cell r="G461">
            <v>0.96499999999999997</v>
          </cell>
          <cell r="H461">
            <v>2.2416453335520392E-2</v>
          </cell>
          <cell r="I461">
            <v>7810.6554500850561</v>
          </cell>
          <cell r="J461">
            <v>0.94</v>
          </cell>
          <cell r="K461">
            <v>2.1835716202475819E-2</v>
          </cell>
          <cell r="L461">
            <v>7874.0530604859932</v>
          </cell>
          <cell r="M461">
            <v>0.92500000000000004</v>
          </cell>
          <cell r="N461">
            <v>2.148727392264908E-2</v>
          </cell>
          <cell r="O461">
            <v>7889.3366949534602</v>
          </cell>
          <cell r="P461">
            <v>0.79612499999999942</v>
          </cell>
          <cell r="Q461">
            <v>1.8493574001804309E-2</v>
          </cell>
          <cell r="R461">
            <v>8225.4971036274255</v>
          </cell>
          <cell r="S461">
            <v>0.77549999999999941</v>
          </cell>
          <cell r="T461">
            <v>1.8014465867042539E-2</v>
          </cell>
          <cell r="U461">
            <v>8277.0770880599412</v>
          </cell>
          <cell r="V461">
            <v>0.7631249999999995</v>
          </cell>
          <cell r="W461">
            <v>1.772700098618548E-2</v>
          </cell>
          <cell r="X461">
            <v>8290.3999968493317</v>
          </cell>
          <cell r="Y461">
            <v>0.90709999999999991</v>
          </cell>
          <cell r="Z461">
            <v>2.1071466135389166E-2</v>
          </cell>
          <cell r="AA461">
            <v>7938.7124668996275</v>
          </cell>
          <cell r="AB461">
            <v>0.892625</v>
          </cell>
          <cell r="AC461">
            <v>2.0735219335356363E-2</v>
          </cell>
          <cell r="AD461">
            <v>7953.5726556133704</v>
          </cell>
          <cell r="AE461">
            <v>0.86949999999999994</v>
          </cell>
          <cell r="AF461">
            <v>2.0198037487290134E-2</v>
          </cell>
          <cell r="AG461">
            <v>8013.2291143186103</v>
          </cell>
          <cell r="AH461">
            <v>0.74835749999999945</v>
          </cell>
          <cell r="AI461">
            <v>1.7383959561696052E-2</v>
          </cell>
          <cell r="AJ461">
            <v>8330.3548246337868</v>
          </cell>
          <cell r="AK461">
            <v>0.73641562499999946</v>
          </cell>
          <cell r="AL461">
            <v>1.7106555951668986E-2</v>
          </cell>
          <cell r="AM461">
            <v>8343.2875544325616</v>
          </cell>
          <cell r="AN461">
            <v>0.71733749999999952</v>
          </cell>
          <cell r="AO461">
            <v>1.6663380927014349E-2</v>
          </cell>
          <cell r="AP461">
            <v>8391.6433150914436</v>
          </cell>
          <cell r="AQ461">
            <v>0.83906749999999997</v>
          </cell>
          <cell r="AR461">
            <v>1.949110617523498E-2</v>
          </cell>
          <cell r="AS461">
            <v>8074.0291139572782</v>
          </cell>
          <cell r="AT461">
            <v>0.6922306874999995</v>
          </cell>
          <cell r="AU461">
            <v>1.6080162594568848E-2</v>
          </cell>
          <cell r="AV461">
            <v>8441.5626900437092</v>
          </cell>
        </row>
        <row r="462">
          <cell r="B462">
            <v>70</v>
          </cell>
          <cell r="C462">
            <v>2.5376899817156299E-2</v>
          </cell>
          <cell r="D462">
            <v>0.828431372549019</v>
          </cell>
          <cell r="E462">
            <v>2.1023019946565743E-2</v>
          </cell>
          <cell r="F462">
            <v>8012.548857472435</v>
          </cell>
          <cell r="G462">
            <v>0.96499999999999997</v>
          </cell>
          <cell r="H462">
            <v>2.4488708323555826E-2</v>
          </cell>
          <cell r="I462">
            <v>7635.5682566683963</v>
          </cell>
          <cell r="J462">
            <v>0.95</v>
          </cell>
          <cell r="K462">
            <v>2.4108054826298481E-2</v>
          </cell>
          <cell r="L462">
            <v>7702.1174724939847</v>
          </cell>
          <cell r="M462">
            <v>0.92500000000000004</v>
          </cell>
          <cell r="N462">
            <v>2.3473632330869576E-2</v>
          </cell>
          <cell r="O462">
            <v>7719.8163563209882</v>
          </cell>
          <cell r="P462">
            <v>0.79943627450980326</v>
          </cell>
          <cell r="Q462">
            <v>2.028721424843594E-2</v>
          </cell>
          <cell r="R462">
            <v>8073.3782642398646</v>
          </cell>
          <cell r="S462">
            <v>0.78700980392156805</v>
          </cell>
          <cell r="T462">
            <v>1.9971868949237456E-2</v>
          </cell>
          <cell r="U462">
            <v>8127.9699653782054</v>
          </cell>
          <cell r="V462">
            <v>0.76629901960784264</v>
          </cell>
          <cell r="W462">
            <v>1.9446293450573311E-2</v>
          </cell>
          <cell r="X462">
            <v>8143.4360679293113</v>
          </cell>
          <cell r="Y462">
            <v>0.91674999999999995</v>
          </cell>
          <cell r="Z462">
            <v>2.3264272907378036E-2</v>
          </cell>
          <cell r="AA462">
            <v>7771.4321559947603</v>
          </cell>
          <cell r="AB462">
            <v>0.892625</v>
          </cell>
          <cell r="AC462">
            <v>2.2652055199289142E-2</v>
          </cell>
          <cell r="AD462">
            <v>7788.6535820995341</v>
          </cell>
          <cell r="AE462">
            <v>0.87875000000000003</v>
          </cell>
          <cell r="AF462">
            <v>2.2299950714326097E-2</v>
          </cell>
          <cell r="AG462">
            <v>7851.3776122733589</v>
          </cell>
          <cell r="AH462">
            <v>0.75946446078431307</v>
          </cell>
          <cell r="AI462">
            <v>1.9272853536014142E-2</v>
          </cell>
          <cell r="AJ462">
            <v>8185.5402732277735</v>
          </cell>
          <cell r="AK462">
            <v>0.73947855392156803</v>
          </cell>
          <cell r="AL462">
            <v>1.8765673179803245E-2</v>
          </cell>
          <cell r="AM462">
            <v>8200.5626390617981</v>
          </cell>
          <cell r="AN462">
            <v>0.72798406862745046</v>
          </cell>
          <cell r="AO462">
            <v>1.8473978778044645E-2</v>
          </cell>
          <cell r="AP462">
            <v>8251.8101659284421</v>
          </cell>
          <cell r="AQ462">
            <v>0.84799374999999999</v>
          </cell>
          <cell r="AR462">
            <v>2.1519452439324686E-2</v>
          </cell>
          <cell r="AS462">
            <v>7916.6573552351983</v>
          </cell>
          <cell r="AT462">
            <v>0.70250462622548959</v>
          </cell>
          <cell r="AU462">
            <v>1.7827389520813079E-2</v>
          </cell>
          <cell r="AV462">
            <v>8305.8209894355605</v>
          </cell>
        </row>
        <row r="463">
          <cell r="B463">
            <v>71</v>
          </cell>
          <cell r="C463">
            <v>2.78282758104452E-2</v>
          </cell>
          <cell r="D463">
            <v>0.83186274509803859</v>
          </cell>
          <cell r="E463">
            <v>2.3149305907022289E-2</v>
          </cell>
          <cell r="F463">
            <v>7844.1008830189594</v>
          </cell>
          <cell r="G463">
            <v>0.96499999999999997</v>
          </cell>
          <cell r="H463">
            <v>2.6854286157079618E-2</v>
          </cell>
          <cell r="I463">
            <v>7448.5830527462422</v>
          </cell>
          <cell r="J463">
            <v>0.95</v>
          </cell>
          <cell r="K463">
            <v>2.643686201992294E-2</v>
          </cell>
          <cell r="L463">
            <v>7516.4344021885081</v>
          </cell>
          <cell r="M463">
            <v>0.92500000000000004</v>
          </cell>
          <cell r="N463">
            <v>2.574115512466181E-2</v>
          </cell>
          <cell r="O463">
            <v>7538.6042255108769</v>
          </cell>
          <cell r="P463">
            <v>0.80274754901960721</v>
          </cell>
          <cell r="Q463">
            <v>2.2339080200276508E-2</v>
          </cell>
          <cell r="R463">
            <v>7909.5919096845646</v>
          </cell>
          <cell r="S463">
            <v>0.7902696078431366</v>
          </cell>
          <cell r="T463">
            <v>2.1991840611671174E-2</v>
          </cell>
          <cell r="U463">
            <v>7965.6392144063338</v>
          </cell>
          <cell r="V463">
            <v>0.76947303921568577</v>
          </cell>
          <cell r="W463">
            <v>2.141310796399562E-2</v>
          </cell>
          <cell r="X463">
            <v>7985.0764204563748</v>
          </cell>
          <cell r="Y463">
            <v>0.91674999999999995</v>
          </cell>
          <cell r="Z463">
            <v>2.5511571849225635E-2</v>
          </cell>
          <cell r="AA463">
            <v>7590.6354374365255</v>
          </cell>
          <cell r="AB463">
            <v>0.892625</v>
          </cell>
          <cell r="AC463">
            <v>2.4840214695298648E-2</v>
          </cell>
          <cell r="AD463">
            <v>7612.2245712296744</v>
          </cell>
          <cell r="AE463">
            <v>0.87875000000000003</v>
          </cell>
          <cell r="AF463">
            <v>2.4454097368428719E-2</v>
          </cell>
          <cell r="AG463">
            <v>7676.2922784800994</v>
          </cell>
          <cell r="AH463">
            <v>0.76261017156862676</v>
          </cell>
          <cell r="AI463">
            <v>2.1222126190262681E-2</v>
          </cell>
          <cell r="AJ463">
            <v>8027.7815544287096</v>
          </cell>
          <cell r="AK463">
            <v>0.7425414828431367</v>
          </cell>
          <cell r="AL463">
            <v>2.0663649185255772E-2</v>
          </cell>
          <cell r="AM463">
            <v>8046.6735606866596</v>
          </cell>
          <cell r="AN463">
            <v>0.73099938725490143</v>
          </cell>
          <cell r="AO463">
            <v>2.0342452565795838E-2</v>
          </cell>
          <cell r="AP463">
            <v>8099.366400042627</v>
          </cell>
          <cell r="AQ463">
            <v>0.84799374999999999</v>
          </cell>
          <cell r="AR463">
            <v>2.3598203960533713E-2</v>
          </cell>
          <cell r="AS463">
            <v>7746.2952238007838</v>
          </cell>
          <cell r="AT463">
            <v>0.70541440870097982</v>
          </cell>
          <cell r="AU463">
            <v>1.963046672599298E-2</v>
          </cell>
          <cell r="AV463">
            <v>8157.7498833667478</v>
          </cell>
        </row>
        <row r="464">
          <cell r="B464">
            <v>72</v>
          </cell>
          <cell r="C464">
            <v>3.0645907605683705E-2</v>
          </cell>
          <cell r="D464">
            <v>0.83529411764705819</v>
          </cell>
          <cell r="E464">
            <v>2.5598346352982838E-2</v>
          </cell>
          <cell r="F464">
            <v>7662.5153921124102</v>
          </cell>
          <cell r="G464">
            <v>0.96499999999999997</v>
          </cell>
          <cell r="H464">
            <v>2.9573300839484774E-2</v>
          </cell>
          <cell r="I464">
            <v>7248.5566719830213</v>
          </cell>
          <cell r="J464">
            <v>0.95</v>
          </cell>
          <cell r="K464">
            <v>2.9113612225399519E-2</v>
          </cell>
          <cell r="L464">
            <v>7317.7234630160492</v>
          </cell>
          <cell r="M464">
            <v>0.92500000000000004</v>
          </cell>
          <cell r="N464">
            <v>2.8347464535257428E-2</v>
          </cell>
          <cell r="O464">
            <v>7344.5518447185705</v>
          </cell>
          <cell r="P464">
            <v>0.80605882352941116</v>
          </cell>
          <cell r="Q464">
            <v>2.4702404230628441E-2</v>
          </cell>
          <cell r="R464">
            <v>7732.8989016626629</v>
          </cell>
          <cell r="S464">
            <v>0.79352941176470526</v>
          </cell>
          <cell r="T464">
            <v>2.4318429035333697E-2</v>
          </cell>
          <cell r="U464">
            <v>7790.4601464330326</v>
          </cell>
          <cell r="V464">
            <v>0.77264705882352891</v>
          </cell>
          <cell r="W464">
            <v>2.367847037650913E-2</v>
          </cell>
          <cell r="X464">
            <v>7814.0911169643869</v>
          </cell>
          <cell r="Y464">
            <v>0.91674999999999995</v>
          </cell>
          <cell r="Z464">
            <v>2.8094635797510533E-2</v>
          </cell>
          <cell r="AA464">
            <v>7396.9863960930861</v>
          </cell>
          <cell r="AB464">
            <v>0.892625</v>
          </cell>
          <cell r="AC464">
            <v>2.7355303276523416E-2</v>
          </cell>
          <cell r="AD464">
            <v>7423.1352785715017</v>
          </cell>
          <cell r="AE464">
            <v>0.87875000000000003</v>
          </cell>
          <cell r="AF464">
            <v>2.6930091308494556E-2</v>
          </cell>
          <cell r="AG464">
            <v>7488.5754796736292</v>
          </cell>
          <cell r="AH464">
            <v>0.76575588235294056</v>
          </cell>
          <cell r="AI464">
            <v>2.3467284019097017E-2</v>
          </cell>
          <cell r="AJ464">
            <v>7857.4149612527608</v>
          </cell>
          <cell r="AK464">
            <v>0.74560441176470538</v>
          </cell>
          <cell r="AL464">
            <v>2.2849723913331309E-2</v>
          </cell>
          <cell r="AM464">
            <v>7880.3999211203572</v>
          </cell>
          <cell r="AN464">
            <v>0.7340147058823524</v>
          </cell>
          <cell r="AO464">
            <v>2.2494546857683671E-2</v>
          </cell>
          <cell r="AP464">
            <v>7934.6054232367596</v>
          </cell>
          <cell r="AQ464">
            <v>0.84799374999999999</v>
          </cell>
          <cell r="AR464">
            <v>2.5987538112697245E-2</v>
          </cell>
          <cell r="AS464">
            <v>7563.4965691710249</v>
          </cell>
          <cell r="AT464">
            <v>0.70832419117647005</v>
          </cell>
          <cell r="AU464">
            <v>2.1707237717664741E-2</v>
          </cell>
          <cell r="AV464">
            <v>7997.6094457223435</v>
          </cell>
        </row>
        <row r="465">
          <cell r="B465">
            <v>73</v>
          </cell>
          <cell r="C465">
            <v>3.3884735204184523E-2</v>
          </cell>
          <cell r="D465">
            <v>0.83872549019607778</v>
          </cell>
          <cell r="E465">
            <v>2.8419991144293957E-2</v>
          </cell>
          <cell r="F465">
            <v>7466.3676691700548</v>
          </cell>
          <cell r="G465">
            <v>0.96499999999999997</v>
          </cell>
          <cell r="H465">
            <v>3.2698769472038064E-2</v>
          </cell>
          <cell r="I465">
            <v>7034.1929248704128</v>
          </cell>
          <cell r="J465">
            <v>0.95</v>
          </cell>
          <cell r="K465">
            <v>3.2190498443975292E-2</v>
          </cell>
          <cell r="L465">
            <v>7104.6780997410924</v>
          </cell>
          <cell r="M465">
            <v>0.92500000000000004</v>
          </cell>
          <cell r="N465">
            <v>3.1343380063870684E-2</v>
          </cell>
          <cell r="O465">
            <v>7136.3524217730519</v>
          </cell>
          <cell r="P465">
            <v>0.809370098039215</v>
          </cell>
          <cell r="Q465">
            <v>2.7425291454243668E-2</v>
          </cell>
          <cell r="R465">
            <v>7541.8777071192089</v>
          </cell>
          <cell r="S465">
            <v>0.79678921568627381</v>
          </cell>
          <cell r="T465">
            <v>2.6998991587079257E-2</v>
          </cell>
          <cell r="U465">
            <v>7601.0083942094061</v>
          </cell>
          <cell r="V465">
            <v>0.77582107843137194</v>
          </cell>
          <cell r="W465">
            <v>2.6288491808471912E-2</v>
          </cell>
          <cell r="X465">
            <v>7629.0653919320021</v>
          </cell>
          <cell r="Y465">
            <v>0.91674999999999995</v>
          </cell>
          <cell r="Z465">
            <v>3.1063830998436161E-2</v>
          </cell>
          <cell r="AA465">
            <v>7189.1707572957112</v>
          </cell>
          <cell r="AB465">
            <v>0.892625</v>
          </cell>
          <cell r="AC465">
            <v>3.0246361761635209E-2</v>
          </cell>
          <cell r="AD465">
            <v>7220.0731617635174</v>
          </cell>
          <cell r="AE465">
            <v>0.87875000000000003</v>
          </cell>
          <cell r="AF465">
            <v>2.9776211060677151E-2</v>
          </cell>
          <cell r="AG465">
            <v>7286.9074582354651</v>
          </cell>
          <cell r="AH465">
            <v>0.76890159313725426</v>
          </cell>
          <cell r="AI465">
            <v>2.6054026881531484E-2</v>
          </cell>
          <cell r="AJ465">
            <v>7673.0227727011397</v>
          </cell>
          <cell r="AK465">
            <v>0.74866734068627394</v>
          </cell>
          <cell r="AL465">
            <v>2.5368394595175394E-2</v>
          </cell>
          <cell r="AM465">
            <v>7700.3349585961196</v>
          </cell>
          <cell r="AN465">
            <v>0.73703002450980326</v>
          </cell>
          <cell r="AO465">
            <v>2.4974067218048311E-2</v>
          </cell>
          <cell r="AP465">
            <v>7756.1200697465292</v>
          </cell>
          <cell r="AQ465">
            <v>0.84799374999999999</v>
          </cell>
          <cell r="AR465">
            <v>2.873404367355345E-2</v>
          </cell>
          <cell r="AS465">
            <v>7366.9399138144381</v>
          </cell>
          <cell r="AT465">
            <v>0.71123397365196017</v>
          </cell>
          <cell r="AU465">
            <v>2.4099974865416623E-2</v>
          </cell>
          <cell r="AV465">
            <v>7824.003436311008</v>
          </cell>
        </row>
        <row r="466">
          <cell r="B466">
            <v>74</v>
          </cell>
          <cell r="C466">
            <v>3.7733209294853985E-2</v>
          </cell>
          <cell r="D466">
            <v>0.84215686274509738</v>
          </cell>
          <cell r="E466">
            <v>3.1777281161058379E-2</v>
          </cell>
          <cell r="F466">
            <v>7254.1735661321991</v>
          </cell>
          <cell r="G466">
            <v>0.96499999999999997</v>
          </cell>
          <cell r="H466">
            <v>3.6412546969534096E-2</v>
          </cell>
          <cell r="I466">
            <v>6804.1834719982335</v>
          </cell>
          <cell r="J466">
            <v>0.95</v>
          </cell>
          <cell r="K466">
            <v>3.5846548830111284E-2</v>
          </cell>
          <cell r="L466">
            <v>6875.9749704264314</v>
          </cell>
          <cell r="M466">
            <v>0.92500000000000004</v>
          </cell>
          <cell r="N466">
            <v>3.4903218597739941E-2</v>
          </cell>
          <cell r="O466">
            <v>6912.6750155476948</v>
          </cell>
          <cell r="P466">
            <v>0.81268137254901895</v>
          </cell>
          <cell r="Q466">
            <v>3.0665076320421335E-2</v>
          </cell>
          <cell r="R466">
            <v>7335.0395128892014</v>
          </cell>
          <cell r="S466">
            <v>0.80004901960784247</v>
          </cell>
          <cell r="T466">
            <v>3.018841710300546E-2</v>
          </cell>
          <cell r="U466">
            <v>7395.7888325208269</v>
          </cell>
          <cell r="V466">
            <v>0.77899509803921507</v>
          </cell>
          <cell r="W466">
            <v>2.9393985073979001E-2</v>
          </cell>
          <cell r="X466">
            <v>7428.5087688699014</v>
          </cell>
          <cell r="Y466">
            <v>0.91674999999999995</v>
          </cell>
          <cell r="Z466">
            <v>3.4591919621057392E-2</v>
          </cell>
          <cell r="AA466">
            <v>6965.8475718721784</v>
          </cell>
          <cell r="AB466">
            <v>0.892625</v>
          </cell>
          <cell r="AC466">
            <v>3.3681605946819036E-2</v>
          </cell>
          <cell r="AD466">
            <v>7001.6922169673444</v>
          </cell>
          <cell r="AE466">
            <v>0.87875000000000003</v>
          </cell>
          <cell r="AF466">
            <v>3.3158057667852937E-2</v>
          </cell>
          <cell r="AG466">
            <v>7069.9309637794231</v>
          </cell>
          <cell r="AH466">
            <v>0.77204730392156795</v>
          </cell>
          <cell r="AI466">
            <v>2.9131822504400266E-2</v>
          </cell>
          <cell r="AJ466">
            <v>7473.1096311185811</v>
          </cell>
          <cell r="AK466">
            <v>0.75173026960784262</v>
          </cell>
          <cell r="AL466">
            <v>2.8365195596389739E-2</v>
          </cell>
          <cell r="AM466">
            <v>7504.9898228514294</v>
          </cell>
          <cell r="AN466">
            <v>0.74004534313725434</v>
          </cell>
          <cell r="AO466">
            <v>2.7924285820280052E-2</v>
          </cell>
          <cell r="AP466">
            <v>7562.4182057734261</v>
          </cell>
          <cell r="AQ466">
            <v>0.84799374999999999</v>
          </cell>
          <cell r="AR466">
            <v>3.1997525649478088E-2</v>
          </cell>
          <cell r="AS466">
            <v>7155.2579405904498</v>
          </cell>
          <cell r="AT466">
            <v>0.7141437561274504</v>
          </cell>
          <cell r="AU466">
            <v>2.6946935816570251E-2</v>
          </cell>
          <cell r="AV466">
            <v>7635.4451501489793</v>
          </cell>
        </row>
        <row r="467">
          <cell r="B467">
            <v>75</v>
          </cell>
          <cell r="C467">
            <v>4.2152206561587031E-2</v>
          </cell>
          <cell r="D467">
            <v>0.84558823529411697</v>
          </cell>
          <cell r="E467">
            <v>3.5643409960165476E-2</v>
          </cell>
          <cell r="F467">
            <v>7023.6556531300985</v>
          </cell>
          <cell r="G467">
            <v>0.96499999999999997</v>
          </cell>
          <cell r="H467">
            <v>4.0676879331931481E-2</v>
          </cell>
          <cell r="I467">
            <v>6556.4258217347697</v>
          </cell>
          <cell r="J467">
            <v>0.95</v>
          </cell>
          <cell r="K467">
            <v>4.004459623350768E-2</v>
          </cell>
          <cell r="L467">
            <v>6629.4949978944169</v>
          </cell>
          <cell r="M467">
            <v>0.92500000000000004</v>
          </cell>
          <cell r="N467">
            <v>3.8990791069468005E-2</v>
          </cell>
          <cell r="O467">
            <v>6671.4004083848986</v>
          </cell>
          <cell r="P467">
            <v>0.81599264705882291</v>
          </cell>
          <cell r="Q467">
            <v>3.4395890611559683E-2</v>
          </cell>
          <cell r="R467">
            <v>7110.109966413148</v>
          </cell>
          <cell r="S467">
            <v>0.80330882352941113</v>
          </cell>
          <cell r="T467">
            <v>3.3861239462157203E-2</v>
          </cell>
          <cell r="U467">
            <v>7172.5216744389381</v>
          </cell>
          <cell r="V467">
            <v>0.78216911764705821</v>
          </cell>
          <cell r="W467">
            <v>3.2970154213153066E-2</v>
          </cell>
          <cell r="X467">
            <v>7210.155292995817</v>
          </cell>
          <cell r="Y467">
            <v>0.91674999999999995</v>
          </cell>
          <cell r="Z467">
            <v>3.8643035365334907E-2</v>
          </cell>
          <cell r="AA467">
            <v>6724.8855325734385</v>
          </cell>
          <cell r="AB467">
            <v>0.892625</v>
          </cell>
          <cell r="AC467">
            <v>3.7626113382036627E-2</v>
          </cell>
          <cell r="AD467">
            <v>6765.8639787545408</v>
          </cell>
          <cell r="AE467">
            <v>0.87875000000000003</v>
          </cell>
          <cell r="AF467">
            <v>3.7041251515994605E-2</v>
          </cell>
          <cell r="AG467">
            <v>6835.505785174686</v>
          </cell>
          <cell r="AH467">
            <v>0.77519301470588176</v>
          </cell>
          <cell r="AI467">
            <v>3.2676096080981702E-2</v>
          </cell>
          <cell r="AJ467">
            <v>7255.4043277889105</v>
          </cell>
          <cell r="AK467">
            <v>0.75479319852941118</v>
          </cell>
          <cell r="AL467">
            <v>3.1816198815692712E-2</v>
          </cell>
          <cell r="AM467">
            <v>7292.1093185773343</v>
          </cell>
          <cell r="AN467">
            <v>0.74306066176470531</v>
          </cell>
          <cell r="AO467">
            <v>3.1321646502495415E-2</v>
          </cell>
          <cell r="AP467">
            <v>7351.2430783029195</v>
          </cell>
          <cell r="AQ467">
            <v>0.84799374999999999</v>
          </cell>
          <cell r="AR467">
            <v>3.5744807712934791E-2</v>
          </cell>
          <cell r="AS467">
            <v>6926.3073911077754</v>
          </cell>
          <cell r="AT467">
            <v>0.71705353860294063</v>
          </cell>
          <cell r="AU467">
            <v>3.0225388874908075E-2</v>
          </cell>
          <cell r="AV467">
            <v>7429.693299756972</v>
          </cell>
        </row>
        <row r="468">
          <cell r="B468">
            <v>76</v>
          </cell>
          <cell r="C468">
            <v>4.7203838770656009E-2</v>
          </cell>
          <cell r="D468">
            <v>0.84901960784313657</v>
          </cell>
          <cell r="E468">
            <v>4.0076984681753011E-2</v>
          </cell>
          <cell r="F468">
            <v>6773.3086152665483</v>
          </cell>
          <cell r="G468">
            <v>0.96499999999999997</v>
          </cell>
          <cell r="H468">
            <v>4.5551704413683045E-2</v>
          </cell>
          <cell r="I468">
            <v>6289.7308797353053</v>
          </cell>
          <cell r="J468">
            <v>0.95</v>
          </cell>
          <cell r="K468">
            <v>4.4843646832123205E-2</v>
          </cell>
          <cell r="L468">
            <v>6364.0195474716766</v>
          </cell>
          <cell r="M468">
            <v>0.92500000000000004</v>
          </cell>
          <cell r="N468">
            <v>4.3663550862856809E-2</v>
          </cell>
          <cell r="O468">
            <v>6411.2772289207996</v>
          </cell>
          <cell r="P468">
            <v>0.81930392156862675</v>
          </cell>
          <cell r="Q468">
            <v>3.8674290217891656E-2</v>
          </cell>
          <cell r="R468">
            <v>6865.5514017722408</v>
          </cell>
          <cell r="S468">
            <v>0.80656862745097968</v>
          </cell>
          <cell r="T468">
            <v>3.8073135447665357E-2</v>
          </cell>
          <cell r="U468">
            <v>6929.6512004732485</v>
          </cell>
          <cell r="V468">
            <v>0.78534313725490135</v>
          </cell>
          <cell r="W468">
            <v>3.7071210830621537E-2</v>
          </cell>
          <cell r="X468">
            <v>6972.435361084963</v>
          </cell>
          <cell r="Y468">
            <v>0.91674999999999995</v>
          </cell>
          <cell r="Z468">
            <v>4.3274119192998894E-2</v>
          </cell>
          <cell r="AA468">
            <v>6465.015543110374</v>
          </cell>
          <cell r="AB468">
            <v>0.892625</v>
          </cell>
          <cell r="AC468">
            <v>4.2135326582656819E-2</v>
          </cell>
          <cell r="AD468">
            <v>6511.2908135624848</v>
          </cell>
          <cell r="AE468">
            <v>0.87875000000000003</v>
          </cell>
          <cell r="AF468">
            <v>4.1480373319713972E-2</v>
          </cell>
          <cell r="AG468">
            <v>6582.3100961469945</v>
          </cell>
          <cell r="AH468">
            <v>0.77833872549019534</v>
          </cell>
          <cell r="AI468">
            <v>3.674057570699707E-2</v>
          </cell>
          <cell r="AJ468">
            <v>7018.3260388677099</v>
          </cell>
          <cell r="AK468">
            <v>0.75785612745097974</v>
          </cell>
          <cell r="AL468">
            <v>3.577371845154978E-2</v>
          </cell>
          <cell r="AM468">
            <v>7060.1021187117121</v>
          </cell>
          <cell r="AN468">
            <v>0.74607598039215628</v>
          </cell>
          <cell r="AO468">
            <v>3.5217650289090456E-2</v>
          </cell>
          <cell r="AP468">
            <v>7120.9900412503985</v>
          </cell>
          <cell r="AQ468">
            <v>0.84799374999999999</v>
          </cell>
          <cell r="AR468">
            <v>4.0028560253523977E-2</v>
          </cell>
          <cell r="AS468">
            <v>6678.727865251949</v>
          </cell>
          <cell r="AT468">
            <v>0.71996332107843075</v>
          </cell>
          <cell r="AU468">
            <v>3.3985032528972288E-2</v>
          </cell>
          <cell r="AV468">
            <v>7205.1279305505186</v>
          </cell>
        </row>
        <row r="469">
          <cell r="B469">
            <v>77</v>
          </cell>
          <cell r="C469">
            <v>5.3012537453070718E-2</v>
          </cell>
          <cell r="D469">
            <v>0.85245098039215617</v>
          </cell>
          <cell r="E469">
            <v>4.5190589524946034E-2</v>
          </cell>
          <cell r="F469">
            <v>6501.8548296477247</v>
          </cell>
          <cell r="G469">
            <v>0.96499999999999997</v>
          </cell>
          <cell r="H469">
            <v>5.1157098642213239E-2</v>
          </cell>
          <cell r="I469">
            <v>6003.2229178599882</v>
          </cell>
          <cell r="J469">
            <v>0.95</v>
          </cell>
          <cell r="K469">
            <v>5.0361910580417182E-2</v>
          </cell>
          <cell r="L469">
            <v>6078.6337024521281</v>
          </cell>
          <cell r="M469">
            <v>0.92500000000000004</v>
          </cell>
          <cell r="N469">
            <v>4.9036597144090414E-2</v>
          </cell>
          <cell r="O469">
            <v>6131.3380995399411</v>
          </cell>
          <cell r="P469">
            <v>0.8226151960784307</v>
          </cell>
          <cell r="Q469">
            <v>4.3608918891572923E-2</v>
          </cell>
          <cell r="R469">
            <v>6600.0310743542477</v>
          </cell>
          <cell r="S469">
            <v>0.80982843137254834</v>
          </cell>
          <cell r="T469">
            <v>4.2931060048698726E-2</v>
          </cell>
          <cell r="U469">
            <v>6665.8176517125539</v>
          </cell>
          <cell r="V469">
            <v>0.78851715686274448</v>
          </cell>
          <cell r="W469">
            <v>4.1801295310575082E-2</v>
          </cell>
          <cell r="X469">
            <v>6713.9587398113017</v>
          </cell>
          <cell r="Y469">
            <v>0.91674999999999995</v>
          </cell>
          <cell r="Z469">
            <v>4.8599243710102581E-2</v>
          </cell>
          <cell r="AA469">
            <v>6185.2476899132253</v>
          </cell>
          <cell r="AB469">
            <v>0.892625</v>
          </cell>
          <cell r="AC469">
            <v>4.7320316244047249E-2</v>
          </cell>
          <cell r="AD469">
            <v>6236.9354486583761</v>
          </cell>
          <cell r="AE469">
            <v>0.87875000000000003</v>
          </cell>
          <cell r="AF469">
            <v>4.6584767286885896E-2</v>
          </cell>
          <cell r="AG469">
            <v>6309.2734160526943</v>
          </cell>
          <cell r="AH469">
            <v>0.78148443627450914</v>
          </cell>
          <cell r="AI469">
            <v>4.1428472946994276E-2</v>
          </cell>
          <cell r="AJ469">
            <v>6760.4686997003018</v>
          </cell>
          <cell r="AK469">
            <v>0.76091905637254842</v>
          </cell>
          <cell r="AL469">
            <v>4.0338249974704955E-2</v>
          </cell>
          <cell r="AM469">
            <v>6807.5360132777296</v>
          </cell>
          <cell r="AN469">
            <v>0.74909129901960725</v>
          </cell>
          <cell r="AO469">
            <v>3.9711230545046328E-2</v>
          </cell>
          <cell r="AP469">
            <v>6870.2055042655466</v>
          </cell>
          <cell r="AQ469">
            <v>0.84799374999999999</v>
          </cell>
          <cell r="AR469">
            <v>4.4954300431844889E-2</v>
          </cell>
          <cell r="AS469">
            <v>6411.388004480822</v>
          </cell>
          <cell r="AT469">
            <v>0.72287310355392098</v>
          </cell>
          <cell r="AU469">
            <v>3.8321337475969705E-2</v>
          </cell>
          <cell r="AV469">
            <v>6960.2614234553521</v>
          </cell>
        </row>
        <row r="470">
          <cell r="B470">
            <v>78</v>
          </cell>
          <cell r="C470">
            <v>5.9467463401771295E-2</v>
          </cell>
          <cell r="D470">
            <v>0.85588235294117576</v>
          </cell>
          <cell r="E470">
            <v>5.0897152499751269E-2</v>
          </cell>
          <cell r="F470">
            <v>6208.0321768903268</v>
          </cell>
          <cell r="G470">
            <v>0.96499999999999997</v>
          </cell>
          <cell r="H470">
            <v>5.73861021827093E-2</v>
          </cell>
          <cell r="I470">
            <v>5696.11545087983</v>
          </cell>
          <cell r="J470">
            <v>0.95</v>
          </cell>
          <cell r="K470">
            <v>5.6494090231682725E-2</v>
          </cell>
          <cell r="L470">
            <v>5772.5020954781239</v>
          </cell>
          <cell r="M470">
            <v>0.92500000000000004</v>
          </cell>
          <cell r="N470">
            <v>5.5007403646638448E-2</v>
          </cell>
          <cell r="O470">
            <v>5830.6781431985883</v>
          </cell>
          <cell r="P470">
            <v>0.82592647058823454</v>
          </cell>
          <cell r="Q470">
            <v>4.9115752162259975E-2</v>
          </cell>
          <cell r="R470">
            <v>6312.2108545508727</v>
          </cell>
          <cell r="S470">
            <v>0.81308823529411689</v>
          </cell>
          <cell r="T470">
            <v>4.8352294874763703E-2</v>
          </cell>
          <cell r="U470">
            <v>6379.6470338332065</v>
          </cell>
          <cell r="V470">
            <v>0.79169117647058762</v>
          </cell>
          <cell r="W470">
            <v>4.707986606226993E-2</v>
          </cell>
          <cell r="X470">
            <v>6433.3065678254334</v>
          </cell>
          <cell r="Y470">
            <v>0.91674999999999995</v>
          </cell>
          <cell r="Z470">
            <v>5.4516797073573833E-2</v>
          </cell>
          <cell r="AA470">
            <v>5884.6493300237835</v>
          </cell>
          <cell r="AB470">
            <v>0.892625</v>
          </cell>
          <cell r="AC470">
            <v>5.30821445190061E-2</v>
          </cell>
          <cell r="AD470">
            <v>5941.8016908341533</v>
          </cell>
          <cell r="AE470">
            <v>0.87875000000000003</v>
          </cell>
          <cell r="AF470">
            <v>5.2257033464306525E-2</v>
          </cell>
          <cell r="AG470">
            <v>6015.3573822165445</v>
          </cell>
          <cell r="AH470">
            <v>0.78463014705882272</v>
          </cell>
          <cell r="AI470">
            <v>4.665996455414697E-2</v>
          </cell>
          <cell r="AJ470">
            <v>6480.3928050657669</v>
          </cell>
          <cell r="AK470">
            <v>0.76398198529411698</v>
          </cell>
          <cell r="AL470">
            <v>4.5432070750090481E-2</v>
          </cell>
          <cell r="AM470">
            <v>6532.9319238623266</v>
          </cell>
          <cell r="AN470">
            <v>0.75210661764705811</v>
          </cell>
          <cell r="AO470">
            <v>4.4725872759156425E-2</v>
          </cell>
          <cell r="AP470">
            <v>6597.3811895938115</v>
          </cell>
          <cell r="AQ470">
            <v>0.84799374999999999</v>
          </cell>
          <cell r="AR470">
            <v>5.0428037293055797E-2</v>
          </cell>
          <cell r="AS470">
            <v>6123.1685419422647</v>
          </cell>
          <cell r="AT470">
            <v>0.7257828860294111</v>
          </cell>
          <cell r="AU470">
            <v>4.316046721258595E-2</v>
          </cell>
          <cell r="AV470">
            <v>6693.5348965261464</v>
          </cell>
        </row>
        <row r="471">
          <cell r="B471">
            <v>79</v>
          </cell>
          <cell r="C471">
            <v>6.6604648952370796E-2</v>
          </cell>
          <cell r="D471">
            <v>0.85931372549019536</v>
          </cell>
          <cell r="E471">
            <v>5.7234289026228388E-2</v>
          </cell>
          <cell r="F471">
            <v>5892.0610164597774</v>
          </cell>
          <cell r="G471">
            <v>0.96499999999999997</v>
          </cell>
          <cell r="H471">
            <v>6.4273486239037822E-2</v>
          </cell>
          <cell r="I471">
            <v>5369.2375875711305</v>
          </cell>
          <cell r="J471">
            <v>0.95</v>
          </cell>
          <cell r="K471">
            <v>6.3274416504752254E-2</v>
          </cell>
          <cell r="L471">
            <v>5446.3898412336048</v>
          </cell>
          <cell r="M471">
            <v>0.92500000000000004</v>
          </cell>
          <cell r="N471">
            <v>6.160930028094299E-2</v>
          </cell>
          <cell r="O471">
            <v>5509.9476770420306</v>
          </cell>
          <cell r="P471">
            <v>0.82923774509803849</v>
          </cell>
          <cell r="Q471">
            <v>5.5231088910310387E-2</v>
          </cell>
          <cell r="R471">
            <v>6002.181870622825</v>
          </cell>
          <cell r="S471">
            <v>0.81634803921568555</v>
          </cell>
          <cell r="T471">
            <v>5.4372574574916961E-2</v>
          </cell>
          <cell r="U471">
            <v>6071.1764592563923</v>
          </cell>
          <cell r="V471">
            <v>0.79486519607843076</v>
          </cell>
          <cell r="W471">
            <v>5.2941717349261258E-2</v>
          </cell>
          <cell r="X471">
            <v>6130.4273562746912</v>
          </cell>
          <cell r="Y471">
            <v>0.91674999999999995</v>
          </cell>
          <cell r="Z471">
            <v>6.105981192708592E-2</v>
          </cell>
          <cell r="AA471">
            <v>5563.837096649735</v>
          </cell>
          <cell r="AB471">
            <v>0.892625</v>
          </cell>
          <cell r="AC471">
            <v>5.945297477110998E-2</v>
          </cell>
          <cell r="AD471">
            <v>5626.3981147780205</v>
          </cell>
          <cell r="AE471">
            <v>0.87875000000000003</v>
          </cell>
          <cell r="AF471">
            <v>5.852883526689584E-2</v>
          </cell>
          <cell r="AG471">
            <v>5701.0126501942914</v>
          </cell>
          <cell r="AH471">
            <v>0.78777585784313653</v>
          </cell>
          <cell r="AI471">
            <v>5.2469534464794867E-2</v>
          </cell>
          <cell r="AJ471">
            <v>6178.0179064844488</v>
          </cell>
          <cell r="AK471">
            <v>0.76704491421568566</v>
          </cell>
          <cell r="AL471">
            <v>5.1088757242037118E-2</v>
          </cell>
          <cell r="AM471">
            <v>6236.1272984918887</v>
          </cell>
          <cell r="AN471">
            <v>0.75512193627450919</v>
          </cell>
          <cell r="AO471">
            <v>5.0294631481798198E-2</v>
          </cell>
          <cell r="AP471">
            <v>6302.3075579643864</v>
          </cell>
          <cell r="AQ471">
            <v>0.84799374999999999</v>
          </cell>
          <cell r="AR471">
            <v>5.6480326032554484E-2</v>
          </cell>
          <cell r="AS471">
            <v>5814.3891703575346</v>
          </cell>
          <cell r="AT471">
            <v>0.72869266850490133</v>
          </cell>
          <cell r="AU471">
            <v>4.8534319379935256E-2</v>
          </cell>
          <cell r="AV471">
            <v>6404.63880308833</v>
          </cell>
        </row>
        <row r="472">
          <cell r="B472">
            <v>80</v>
          </cell>
          <cell r="C472">
            <v>7.4338016784789643E-2</v>
          </cell>
          <cell r="D472">
            <v>0.86274509803921495</v>
          </cell>
          <cell r="E472">
            <v>6.4134759579034153E-2</v>
          </cell>
          <cell r="F472">
            <v>5554.8330932835452</v>
          </cell>
          <cell r="G472">
            <v>0.96499999999999997</v>
          </cell>
          <cell r="H472">
            <v>7.1736186197321999E-2</v>
          </cell>
          <cell r="I472">
            <v>5024.1379693722529</v>
          </cell>
          <cell r="J472">
            <v>0.95</v>
          </cell>
          <cell r="K472">
            <v>7.0621115945550164E-2</v>
          </cell>
          <cell r="L472">
            <v>5101.7727019721378</v>
          </cell>
          <cell r="M472">
            <v>0.92500000000000004</v>
          </cell>
          <cell r="N472">
            <v>6.8762665525930425E-2</v>
          </cell>
          <cell r="O472">
            <v>5170.4836560748636</v>
          </cell>
          <cell r="P472">
            <v>0.83254901960784244</v>
          </cell>
          <cell r="Q472">
            <v>6.1890042993767956E-2</v>
          </cell>
          <cell r="R472">
            <v>5670.6748300706031</v>
          </cell>
          <cell r="S472">
            <v>0.81960784313725421</v>
          </cell>
          <cell r="T472">
            <v>6.0928021600082441E-2</v>
          </cell>
          <cell r="U472">
            <v>5741.0709644679937</v>
          </cell>
          <cell r="V472">
            <v>0.7980392156862739</v>
          </cell>
          <cell r="W472">
            <v>5.9324652610606592E-2</v>
          </cell>
          <cell r="X472">
            <v>5805.8720039486179</v>
          </cell>
          <cell r="Y472">
            <v>0.91674999999999995</v>
          </cell>
          <cell r="Z472">
            <v>6.8149376887455898E-2</v>
          </cell>
          <cell r="AA472">
            <v>5224.1102499353583</v>
          </cell>
          <cell r="AB472">
            <v>0.892625</v>
          </cell>
          <cell r="AC472">
            <v>6.6355972232522861E-2</v>
          </cell>
          <cell r="AD472">
            <v>5291.8920096079019</v>
          </cell>
          <cell r="AE472">
            <v>0.87875000000000003</v>
          </cell>
          <cell r="AF472">
            <v>6.5324532249633901E-2</v>
          </cell>
          <cell r="AG472">
            <v>5367.3390199365804</v>
          </cell>
          <cell r="AH472">
            <v>0.79092156862745033</v>
          </cell>
          <cell r="AI472">
            <v>5.8795540844079557E-2</v>
          </cell>
          <cell r="AJ472">
            <v>5853.8601830160433</v>
          </cell>
          <cell r="AK472">
            <v>0.77010784313725433</v>
          </cell>
          <cell r="AL472">
            <v>5.7248289769235364E-2</v>
          </cell>
          <cell r="AM472">
            <v>5917.5313048087964</v>
          </cell>
          <cell r="AN472">
            <v>0.75813725490196016</v>
          </cell>
          <cell r="AO472">
            <v>5.6358419980076256E-2</v>
          </cell>
          <cell r="AP472">
            <v>5985.3353218516158</v>
          </cell>
          <cell r="AQ472">
            <v>0.84799374999999999</v>
          </cell>
          <cell r="AR472">
            <v>6.3038173620896712E-2</v>
          </cell>
          <cell r="AS472">
            <v>5485.9905743355866</v>
          </cell>
          <cell r="AT472">
            <v>0.73160245098039156</v>
          </cell>
          <cell r="AU472">
            <v>5.4385875280773592E-2</v>
          </cell>
          <cell r="AV472">
            <v>6093.7940179061152</v>
          </cell>
        </row>
        <row r="473">
          <cell r="B473">
            <v>81</v>
          </cell>
          <cell r="C473">
            <v>8.278043468886577E-2</v>
          </cell>
          <cell r="D473">
            <v>0.86617647058823455</v>
          </cell>
          <cell r="E473">
            <v>7.1702464752561618E-2</v>
          </cell>
          <cell r="F473">
            <v>5198.5752083441421</v>
          </cell>
          <cell r="G473">
            <v>0.96499999999999997</v>
          </cell>
          <cell r="H473">
            <v>7.988311947475546E-2</v>
          </cell>
          <cell r="I473">
            <v>4663.7254725203293</v>
          </cell>
          <cell r="J473">
            <v>0.95</v>
          </cell>
          <cell r="K473">
            <v>7.8641412954422479E-2</v>
          </cell>
          <cell r="L473">
            <v>4741.4798204583203</v>
          </cell>
          <cell r="M473">
            <v>0.92500000000000004</v>
          </cell>
          <cell r="N473">
            <v>7.6571902087200841E-2</v>
          </cell>
          <cell r="O473">
            <v>4814.9474178248975</v>
          </cell>
          <cell r="P473">
            <v>0.83586029411764629</v>
          </cell>
          <cell r="Q473">
            <v>6.9192878486221951E-2</v>
          </cell>
          <cell r="R473">
            <v>5319.7165210338553</v>
          </cell>
          <cell r="S473">
            <v>0.82286764705882276</v>
          </cell>
          <cell r="T473">
            <v>6.8117341514933524E-2</v>
          </cell>
          <cell r="U473">
            <v>5391.2788687372813</v>
          </cell>
          <cell r="V473">
            <v>0.80121323529411703</v>
          </cell>
          <cell r="W473">
            <v>6.6324779896119498E-2</v>
          </cell>
          <cell r="X473">
            <v>5461.4406642127196</v>
          </cell>
          <cell r="Y473">
            <v>0.91674999999999995</v>
          </cell>
          <cell r="Z473">
            <v>7.5888963501017689E-2</v>
          </cell>
          <cell r="AA473">
            <v>4868.0903916108919</v>
          </cell>
          <cell r="AB473">
            <v>0.892625</v>
          </cell>
          <cell r="AC473">
            <v>7.3891885514148811E-2</v>
          </cell>
          <cell r="AD473">
            <v>4940.7433703608503</v>
          </cell>
          <cell r="AE473">
            <v>0.87875000000000003</v>
          </cell>
          <cell r="AF473">
            <v>7.2743306982840802E-2</v>
          </cell>
          <cell r="AG473">
            <v>5016.720109034015</v>
          </cell>
          <cell r="AH473">
            <v>0.79406727941176392</v>
          </cell>
          <cell r="AI473">
            <v>6.5733234561910853E-2</v>
          </cell>
          <cell r="AJ473">
            <v>5509.679307529992</v>
          </cell>
          <cell r="AK473">
            <v>0.7731707720588229</v>
          </cell>
          <cell r="AL473">
            <v>6.400341259975531E-2</v>
          </cell>
          <cell r="AM473">
            <v>5578.7627579525815</v>
          </cell>
          <cell r="AN473">
            <v>0.76115257352941113</v>
          </cell>
          <cell r="AO473">
            <v>6.3008540901313512E-2</v>
          </cell>
          <cell r="AP473">
            <v>5648.0112800611178</v>
          </cell>
          <cell r="AQ473">
            <v>0.84799374999999999</v>
          </cell>
          <cell r="AR473">
            <v>7.0197291238441373E-2</v>
          </cell>
          <cell r="AS473">
            <v>5140.1637480280169</v>
          </cell>
          <cell r="AT473">
            <v>0.73451223345588168</v>
          </cell>
          <cell r="AU473">
            <v>6.0803241969767538E-2</v>
          </cell>
          <cell r="AV473">
            <v>5762.377696461549</v>
          </cell>
        </row>
        <row r="474">
          <cell r="B474">
            <v>82</v>
          </cell>
          <cell r="C474">
            <v>9.2224705850740579E-2</v>
          </cell>
          <cell r="D474">
            <v>0.86960784313725414</v>
          </cell>
          <cell r="E474">
            <v>8.0199327538830217E-2</v>
          </cell>
          <cell r="F474">
            <v>4825.8245527043055</v>
          </cell>
          <cell r="G474">
            <v>0.96499999999999997</v>
          </cell>
          <cell r="H474">
            <v>8.899684114596465E-2</v>
          </cell>
          <cell r="I474">
            <v>4291.1725334015273</v>
          </cell>
          <cell r="J474">
            <v>0.95</v>
          </cell>
          <cell r="K474">
            <v>8.7613470558203552E-2</v>
          </cell>
          <cell r="L474">
            <v>4368.6031478825962</v>
          </cell>
          <cell r="M474">
            <v>0.92500000000000004</v>
          </cell>
          <cell r="N474">
            <v>8.5307852911935045E-2</v>
          </cell>
          <cell r="O474">
            <v>4446.2577355921885</v>
          </cell>
          <cell r="P474">
            <v>0.83917156862745024</v>
          </cell>
          <cell r="Q474">
            <v>7.7392351074971166E-2</v>
          </cell>
          <cell r="R474">
            <v>4951.6300222128129</v>
          </cell>
          <cell r="S474">
            <v>0.82612745098039142</v>
          </cell>
          <cell r="T474">
            <v>7.6189361161888708E-2</v>
          </cell>
          <cell r="U474">
            <v>5024.0392848332594</v>
          </cell>
          <cell r="V474">
            <v>0.80438725490196017</v>
          </cell>
          <cell r="W474">
            <v>7.4184377973417953E-2</v>
          </cell>
          <cell r="X474">
            <v>5099.2118142430945</v>
          </cell>
          <cell r="Y474">
            <v>0.91674999999999995</v>
          </cell>
          <cell r="Z474">
            <v>8.4546999088666419E-2</v>
          </cell>
          <cell r="AA474">
            <v>4498.656057562278</v>
          </cell>
          <cell r="AB474">
            <v>0.892625</v>
          </cell>
          <cell r="AC474">
            <v>8.2322078060017304E-2</v>
          </cell>
          <cell r="AD474">
            <v>4575.6625268833568</v>
          </cell>
          <cell r="AE474">
            <v>0.87875000000000003</v>
          </cell>
          <cell r="AF474">
            <v>8.1042460266338281E-2</v>
          </cell>
          <cell r="AG474">
            <v>4651.7872980955626</v>
          </cell>
          <cell r="AH474">
            <v>0.79721299019607772</v>
          </cell>
          <cell r="AI474">
            <v>7.35227335212226E-2</v>
          </cell>
          <cell r="AJ474">
            <v>5147.5102652472169</v>
          </cell>
          <cell r="AK474">
            <v>0.77623370098039146</v>
          </cell>
          <cell r="AL474">
            <v>7.1587924744348316E-2</v>
          </cell>
          <cell r="AM474">
            <v>5221.7029033591934</v>
          </cell>
          <cell r="AN474">
            <v>0.76416789215686209</v>
          </cell>
          <cell r="AO474">
            <v>7.0475159074747051E-2</v>
          </cell>
          <cell r="AP474">
            <v>5292.1383303103066</v>
          </cell>
          <cell r="AQ474">
            <v>0.84799374999999999</v>
          </cell>
          <cell r="AR474">
            <v>7.8205974157016439E-2</v>
          </cell>
          <cell r="AS474">
            <v>4779.3381763944153</v>
          </cell>
          <cell r="AT474">
            <v>0.73742201593137191</v>
          </cell>
          <cell r="AU474">
            <v>6.8008528507130905E-2</v>
          </cell>
          <cell r="AV474">
            <v>5412.0064510624061</v>
          </cell>
        </row>
        <row r="475">
          <cell r="B475">
            <v>83</v>
          </cell>
          <cell r="C475">
            <v>0.1027754108378764</v>
          </cell>
          <cell r="D475">
            <v>0.87303921568627374</v>
          </cell>
          <cell r="E475">
            <v>8.9726964069734169E-2</v>
          </cell>
          <cell r="F475">
            <v>4438.7966687570442</v>
          </cell>
          <cell r="G475">
            <v>0.96499999999999997</v>
          </cell>
          <cell r="H475">
            <v>9.9178271458550724E-2</v>
          </cell>
          <cell r="I475">
            <v>3909.2717331164649</v>
          </cell>
          <cell r="J475">
            <v>0.95</v>
          </cell>
          <cell r="K475">
            <v>9.7636640295982582E-2</v>
          </cell>
          <cell r="L475">
            <v>3985.8546646051091</v>
          </cell>
          <cell r="M475">
            <v>0.92500000000000004</v>
          </cell>
          <cell r="N475">
            <v>9.5067255025035685E-2</v>
          </cell>
          <cell r="O475">
            <v>4066.9570346757364</v>
          </cell>
          <cell r="P475">
            <v>0.84248284313725408</v>
          </cell>
          <cell r="Q475">
            <v>8.658652032729347E-2</v>
          </cell>
          <cell r="R475">
            <v>4568.4117331403513</v>
          </cell>
          <cell r="S475">
            <v>0.82938725490195997</v>
          </cell>
          <cell r="T475">
            <v>8.5240615866247454E-2</v>
          </cell>
          <cell r="U475">
            <v>4641.2609412695811</v>
          </cell>
          <cell r="V475">
            <v>0.8075612745098032</v>
          </cell>
          <cell r="W475">
            <v>8.2997441764504104E-2</v>
          </cell>
          <cell r="X475">
            <v>4720.9299576487665</v>
          </cell>
          <cell r="Y475">
            <v>0.91674999999999995</v>
          </cell>
          <cell r="Z475">
            <v>9.4219357885623189E-2</v>
          </cell>
          <cell r="AA475">
            <v>4118.3081879633364</v>
          </cell>
          <cell r="AB475">
            <v>0.892625</v>
          </cell>
          <cell r="AC475">
            <v>9.1739901099159429E-2</v>
          </cell>
          <cell r="AD475">
            <v>4198.9844791689693</v>
          </cell>
          <cell r="AE475">
            <v>0.87875000000000003</v>
          </cell>
          <cell r="AF475">
            <v>9.0313892273783891E-2</v>
          </cell>
          <cell r="AG475">
            <v>4274.7950108221958</v>
          </cell>
          <cell r="AH475">
            <v>0.8003587009803913</v>
          </cell>
          <cell r="AI475">
            <v>8.2257194310928788E-2</v>
          </cell>
          <cell r="AJ475">
            <v>4769.0512397176881</v>
          </cell>
          <cell r="AK475">
            <v>0.77929662990196003</v>
          </cell>
          <cell r="AL475">
            <v>8.0092531302746461E-2</v>
          </cell>
          <cell r="AM475">
            <v>4847.892028876171</v>
          </cell>
          <cell r="AN475">
            <v>0.76718321078431306</v>
          </cell>
          <cell r="AO475">
            <v>7.88475696762789E-2</v>
          </cell>
          <cell r="AP475">
            <v>4919.174039636122</v>
          </cell>
          <cell r="AQ475">
            <v>0.84799374999999999</v>
          </cell>
          <cell r="AR475">
            <v>8.715290604420145E-2</v>
          </cell>
          <cell r="AS475">
            <v>4405.5653784836713</v>
          </cell>
          <cell r="AT475">
            <v>0.74033179840686203</v>
          </cell>
          <cell r="AU475">
            <v>7.6087904737609138E-2</v>
          </cell>
          <cell r="AV475">
            <v>5043.9438560545523</v>
          </cell>
        </row>
        <row r="476">
          <cell r="B476">
            <v>84</v>
          </cell>
          <cell r="C476">
            <v>0.11460709738283582</v>
          </cell>
          <cell r="D476">
            <v>0.87647058823529334</v>
          </cell>
          <cell r="E476">
            <v>0.10044975005907367</v>
          </cell>
          <cell r="F476">
            <v>4040.5169195466256</v>
          </cell>
          <cell r="G476">
            <v>0.96499999999999997</v>
          </cell>
          <cell r="H476">
            <v>0.11059584897443657</v>
          </cell>
          <cell r="I476">
            <v>3521.5569199642009</v>
          </cell>
          <cell r="J476">
            <v>0.95</v>
          </cell>
          <cell r="K476">
            <v>0.10887674251369403</v>
          </cell>
          <cell r="L476">
            <v>3596.6892064449958</v>
          </cell>
          <cell r="M476">
            <v>0.92500000000000004</v>
          </cell>
          <cell r="N476">
            <v>0.10601156507912314</v>
          </cell>
          <cell r="O476">
            <v>3680.3225930843555</v>
          </cell>
          <cell r="P476">
            <v>0.84579411764705803</v>
          </cell>
          <cell r="Q476">
            <v>9.6934008807006075E-2</v>
          </cell>
          <cell r="R476">
            <v>4172.8488577453481</v>
          </cell>
          <cell r="S476">
            <v>0.83264705882352863</v>
          </cell>
          <cell r="T476">
            <v>9.5427262556119968E-2</v>
          </cell>
          <cell r="U476">
            <v>4245.6370002398025</v>
          </cell>
          <cell r="V476">
            <v>0.81073529411764633</v>
          </cell>
          <cell r="W476">
            <v>9.2916018804643133E-2</v>
          </cell>
          <cell r="X476">
            <v>4329.1048484145103</v>
          </cell>
          <cell r="Y476">
            <v>0.91674999999999995</v>
          </cell>
          <cell r="Z476">
            <v>0.10506605652571474</v>
          </cell>
          <cell r="AA476">
            <v>3730.2838349183266</v>
          </cell>
          <cell r="AB476">
            <v>0.892625</v>
          </cell>
          <cell r="AC476">
            <v>0.10230116030135383</v>
          </cell>
          <cell r="AD476">
            <v>3813.7700583331025</v>
          </cell>
          <cell r="AE476">
            <v>0.87875000000000003</v>
          </cell>
          <cell r="AF476">
            <v>0.10071098682516698</v>
          </cell>
          <cell r="AG476">
            <v>3888.7216347222916</v>
          </cell>
          <cell r="AH476">
            <v>0.80350441176470511</v>
          </cell>
          <cell r="AI476">
            <v>9.2087308366655768E-2</v>
          </cell>
          <cell r="AJ476">
            <v>4376.7624652134546</v>
          </cell>
          <cell r="AK476">
            <v>0.7823595588235287</v>
          </cell>
          <cell r="AL476">
            <v>8.9663958146480621E-2</v>
          </cell>
          <cell r="AM476">
            <v>4459.6120848010705</v>
          </cell>
          <cell r="AN476">
            <v>0.77019852941176403</v>
          </cell>
          <cell r="AO476">
            <v>8.8270217864410985E-2</v>
          </cell>
          <cell r="AP476">
            <v>4531.3091217961701</v>
          </cell>
          <cell r="AQ476">
            <v>0.84799374999999999</v>
          </cell>
          <cell r="AR476">
            <v>9.718610228628613E-2</v>
          </cell>
          <cell r="AS476">
            <v>4021.6075529810973</v>
          </cell>
          <cell r="AT476">
            <v>0.74324158088235226</v>
          </cell>
          <cell r="AU476">
            <v>8.5180760239156592E-2</v>
          </cell>
          <cell r="AV476">
            <v>4660.160736433224</v>
          </cell>
        </row>
        <row r="477">
          <cell r="B477">
            <v>85</v>
          </cell>
          <cell r="C477">
            <v>0.12728789543215105</v>
          </cell>
          <cell r="D477">
            <v>0.87990196078431293</v>
          </cell>
          <cell r="E477">
            <v>0.11200086877485829</v>
          </cell>
          <cell r="F477">
            <v>3634.648004868709</v>
          </cell>
          <cell r="G477">
            <v>0.96499999999999997</v>
          </cell>
          <cell r="H477">
            <v>0.12283281909202576</v>
          </cell>
          <cell r="I477">
            <v>3132.0873426889584</v>
          </cell>
          <cell r="J477">
            <v>0.95</v>
          </cell>
          <cell r="K477">
            <v>0.12092350066054348</v>
          </cell>
          <cell r="L477">
            <v>3205.0934018131015</v>
          </cell>
          <cell r="M477">
            <v>0.92500000000000004</v>
          </cell>
          <cell r="N477">
            <v>0.11774130327473972</v>
          </cell>
          <cell r="O477">
            <v>3290.1658349954264</v>
          </cell>
          <cell r="P477">
            <v>0.84910539215686198</v>
          </cell>
          <cell r="Q477">
            <v>0.10808083836773826</v>
          </cell>
          <cell r="R477">
            <v>3768.3578898183555</v>
          </cell>
          <cell r="S477">
            <v>0.83590686274509729</v>
          </cell>
          <cell r="T477">
            <v>0.10640082533611539</v>
          </cell>
          <cell r="U477">
            <v>3840.4874834999414</v>
          </cell>
          <cell r="V477">
            <v>0.81390931372548947</v>
          </cell>
          <cell r="W477">
            <v>0.10360080361674393</v>
          </cell>
          <cell r="X477">
            <v>3926.8616609119558</v>
          </cell>
          <cell r="Y477">
            <v>0.91674999999999995</v>
          </cell>
          <cell r="Z477">
            <v>0.11669117813742447</v>
          </cell>
          <cell r="AA477">
            <v>3338.3576226618375</v>
          </cell>
          <cell r="AB477">
            <v>0.892625</v>
          </cell>
          <cell r="AC477">
            <v>0.11362035766012384</v>
          </cell>
          <cell r="AD477">
            <v>3423.6169562430641</v>
          </cell>
          <cell r="AE477">
            <v>0.87875000000000003</v>
          </cell>
          <cell r="AF477">
            <v>0.11185423811100274</v>
          </cell>
          <cell r="AG477">
            <v>3497.084641401033</v>
          </cell>
          <cell r="AH477">
            <v>0.8066501225490188</v>
          </cell>
          <cell r="AI477">
            <v>0.10267679644935133</v>
          </cell>
          <cell r="AJ477">
            <v>3973.7181904317385</v>
          </cell>
          <cell r="AK477">
            <v>0.78542248774509738</v>
          </cell>
          <cell r="AL477">
            <v>9.9974775490157888E-2</v>
          </cell>
          <cell r="AM477">
            <v>4059.7456134799281</v>
          </cell>
          <cell r="AN477">
            <v>0.773213848039215</v>
          </cell>
          <cell r="AO477">
            <v>9.8420763435906736E-2</v>
          </cell>
          <cell r="AP477">
            <v>4131.3294784042291</v>
          </cell>
          <cell r="AQ477">
            <v>0.84799374999999999</v>
          </cell>
          <cell r="AR477">
            <v>0.10793933977711764</v>
          </cell>
          <cell r="AS477">
            <v>3630.7631899817757</v>
          </cell>
          <cell r="AT477">
            <v>0.74615136335784238</v>
          </cell>
          <cell r="AU477">
            <v>9.4976036715649984E-2</v>
          </cell>
          <cell r="AV477">
            <v>4263.2047020671744</v>
          </cell>
        </row>
        <row r="478">
          <cell r="B478">
            <v>86</v>
          </cell>
          <cell r="C478">
            <v>0.14041107595417585</v>
          </cell>
          <cell r="D478">
            <v>0.88333333333333253</v>
          </cell>
          <cell r="E478">
            <v>0.12402978375952188</v>
          </cell>
          <cell r="F478">
            <v>3227.5642706326084</v>
          </cell>
          <cell r="G478">
            <v>0.96499999999999997</v>
          </cell>
          <cell r="H478">
            <v>0.13549668829577968</v>
          </cell>
          <cell r="I478">
            <v>2747.3642247440216</v>
          </cell>
          <cell r="J478">
            <v>0.95</v>
          </cell>
          <cell r="K478">
            <v>0.13339052215646705</v>
          </cell>
          <cell r="L478">
            <v>2817.5222877218516</v>
          </cell>
          <cell r="M478">
            <v>0.92500000000000004</v>
          </cell>
          <cell r="N478">
            <v>0.12988024525761266</v>
          </cell>
          <cell r="O478">
            <v>2902.7774215930426</v>
          </cell>
          <cell r="P478">
            <v>0.85241666666666582</v>
          </cell>
          <cell r="Q478">
            <v>0.11968874132793861</v>
          </cell>
          <cell r="R478">
            <v>3361.0706098171063</v>
          </cell>
          <cell r="S478">
            <v>0.83916666666666584</v>
          </cell>
          <cell r="T478">
            <v>0.11782829457154578</v>
          </cell>
          <cell r="U478">
            <v>3431.8564455625269</v>
          </cell>
          <cell r="V478">
            <v>0.81708333333333261</v>
          </cell>
          <cell r="W478">
            <v>0.11472754997755774</v>
          </cell>
          <cell r="X478">
            <v>3520.0356371496955</v>
          </cell>
          <cell r="Y478">
            <v>0.91674999999999995</v>
          </cell>
          <cell r="Z478">
            <v>0.12872185388099069</v>
          </cell>
          <cell r="AA478">
            <v>2948.8007386293762</v>
          </cell>
          <cell r="AB478">
            <v>0.892625</v>
          </cell>
          <cell r="AC478">
            <v>0.12533443667359623</v>
          </cell>
          <cell r="AD478">
            <v>3034.6243731834629</v>
          </cell>
          <cell r="AE478">
            <v>0.87875000000000003</v>
          </cell>
          <cell r="AF478">
            <v>0.12338623299473203</v>
          </cell>
          <cell r="AG478">
            <v>3105.9209032274312</v>
          </cell>
          <cell r="AH478">
            <v>0.80979583333333249</v>
          </cell>
          <cell r="AI478">
            <v>0.11370430426154167</v>
          </cell>
          <cell r="AJ478">
            <v>3565.7095366456942</v>
          </cell>
          <cell r="AK478">
            <v>0.78848541666666594</v>
          </cell>
          <cell r="AL478">
            <v>0.11071208572834322</v>
          </cell>
          <cell r="AM478">
            <v>3653.8734572251192</v>
          </cell>
          <cell r="AN478">
            <v>0.77622916666666597</v>
          </cell>
          <cell r="AO478">
            <v>0.10899117247867986</v>
          </cell>
          <cell r="AP478">
            <v>3724.7208771344185</v>
          </cell>
          <cell r="AQ478">
            <v>0.84799374999999999</v>
          </cell>
          <cell r="AR478">
            <v>0.11906771483991641</v>
          </cell>
          <cell r="AS478">
            <v>3238.861008368081</v>
          </cell>
          <cell r="AT478">
            <v>0.74906114583333261</v>
          </cell>
          <cell r="AU478">
            <v>0.10517648144192605</v>
          </cell>
          <cell r="AV478">
            <v>3858.3024157573104</v>
          </cell>
        </row>
        <row r="479">
          <cell r="B479">
            <v>87</v>
          </cell>
          <cell r="C479">
            <v>0.15463459287476838</v>
          </cell>
          <cell r="D479">
            <v>0.88676470588235212</v>
          </cell>
          <cell r="E479">
            <v>0.13712449926983125</v>
          </cell>
          <cell r="F479">
            <v>2827.250172076087</v>
          </cell>
          <cell r="G479">
            <v>0.96499999999999997</v>
          </cell>
          <cell r="H479">
            <v>0.14922238212415148</v>
          </cell>
          <cell r="I479">
            <v>2375.1054707489047</v>
          </cell>
          <cell r="J479">
            <v>0.95</v>
          </cell>
          <cell r="K479">
            <v>0.14690286323102997</v>
          </cell>
          <cell r="L479">
            <v>2441.69151857515</v>
          </cell>
          <cell r="M479">
            <v>0.92500000000000004</v>
          </cell>
          <cell r="N479">
            <v>0.14303699840916076</v>
          </cell>
          <cell r="O479">
            <v>2525.7639781482776</v>
          </cell>
          <cell r="P479">
            <v>0.85572794117646978</v>
          </cell>
          <cell r="Q479">
            <v>0.13232514179538715</v>
          </cell>
          <cell r="R479">
            <v>2958.7882990137696</v>
          </cell>
          <cell r="S479">
            <v>0.8424264705882345</v>
          </cell>
          <cell r="T479">
            <v>0.13026827430633969</v>
          </cell>
          <cell r="U479">
            <v>3027.4866533675277</v>
          </cell>
          <cell r="V479">
            <v>0.82025735294117574</v>
          </cell>
          <cell r="W479">
            <v>0.1268401618245939</v>
          </cell>
          <cell r="X479">
            <v>3116.1905726658197</v>
          </cell>
          <cell r="Y479">
            <v>0.91674999999999995</v>
          </cell>
          <cell r="Z479">
            <v>0.14176126301794392</v>
          </cell>
          <cell r="AA479">
            <v>2569.2256408273684</v>
          </cell>
          <cell r="AB479">
            <v>0.892625</v>
          </cell>
          <cell r="AC479">
            <v>0.13803070346484012</v>
          </cell>
          <cell r="AD479">
            <v>2654.2814368545487</v>
          </cell>
          <cell r="AE479">
            <v>0.87875000000000003</v>
          </cell>
          <cell r="AF479">
            <v>0.13588514848870273</v>
          </cell>
          <cell r="AG479">
            <v>2722.6930229986028</v>
          </cell>
          <cell r="AH479">
            <v>0.8129415441176463</v>
          </cell>
          <cell r="AI479">
            <v>0.12570888470561781</v>
          </cell>
          <cell r="AJ479">
            <v>3160.2730145826513</v>
          </cell>
          <cell r="AK479">
            <v>0.79154834558823461</v>
          </cell>
          <cell r="AL479">
            <v>0.12240075616073312</v>
          </cell>
          <cell r="AM479">
            <v>3249.3455057882938</v>
          </cell>
          <cell r="AN479">
            <v>0.77924448529411694</v>
          </cell>
          <cell r="AO479">
            <v>0.12049815373336421</v>
          </cell>
          <cell r="AP479">
            <v>3318.7591815797214</v>
          </cell>
          <cell r="AQ479">
            <v>0.84799374999999999</v>
          </cell>
          <cell r="AR479">
            <v>0.13112916829159812</v>
          </cell>
          <cell r="AS479">
            <v>2853.2172294175862</v>
          </cell>
          <cell r="AT479">
            <v>0.75197092830882284</v>
          </cell>
          <cell r="AU479">
            <v>0.11628071835269646</v>
          </cell>
          <cell r="AV479">
            <v>3452.4997433290732</v>
          </cell>
        </row>
        <row r="480">
          <cell r="B480">
            <v>88</v>
          </cell>
          <cell r="C480">
            <v>0.16988340622578807</v>
          </cell>
          <cell r="D480">
            <v>0.89019607843137172</v>
          </cell>
          <cell r="E480">
            <v>0.15122954201276023</v>
          </cell>
          <cell r="F480">
            <v>2439.5649079196091</v>
          </cell>
          <cell r="G480">
            <v>0.96499999999999997</v>
          </cell>
          <cell r="H480">
            <v>0.16393748700788549</v>
          </cell>
          <cell r="I480">
            <v>2020.6865746076489</v>
          </cell>
          <cell r="J480">
            <v>0.95</v>
          </cell>
          <cell r="K480">
            <v>0.16138923591449866</v>
          </cell>
          <cell r="L480">
            <v>2083.0000433695391</v>
          </cell>
          <cell r="M480">
            <v>0.92500000000000004</v>
          </cell>
          <cell r="N480">
            <v>0.15714215075885396</v>
          </cell>
          <cell r="O480">
            <v>2164.4862800239671</v>
          </cell>
          <cell r="P480">
            <v>0.85903921568627373</v>
          </cell>
          <cell r="Q480">
            <v>0.14593650804231362</v>
          </cell>
          <cell r="R480">
            <v>2567.2662178042401</v>
          </cell>
          <cell r="S480">
            <v>0.84568627450980305</v>
          </cell>
          <cell r="T480">
            <v>0.1436680649121222</v>
          </cell>
          <cell r="U480">
            <v>2633.1011915478643</v>
          </cell>
          <cell r="V480">
            <v>0.82343137254901888</v>
          </cell>
          <cell r="W480">
            <v>0.1398873263618032</v>
          </cell>
          <cell r="X480">
            <v>2720.9324561526132</v>
          </cell>
          <cell r="Y480">
            <v>0.91674999999999995</v>
          </cell>
          <cell r="Z480">
            <v>0.1557406126574912</v>
          </cell>
          <cell r="AA480">
            <v>2205.0089690055943</v>
          </cell>
          <cell r="AB480">
            <v>0.892625</v>
          </cell>
          <cell r="AC480">
            <v>0.15164217548229408</v>
          </cell>
          <cell r="AD480">
            <v>2287.9091029318488</v>
          </cell>
          <cell r="AE480">
            <v>0.87875000000000003</v>
          </cell>
          <cell r="AF480">
            <v>0.14928504322091127</v>
          </cell>
          <cell r="AG480">
            <v>2352.7194772792827</v>
          </cell>
          <cell r="AH480">
            <v>0.81608725490195999</v>
          </cell>
          <cell r="AI480">
            <v>0.13863968264019794</v>
          </cell>
          <cell r="AJ480">
            <v>2762.9986185542057</v>
          </cell>
          <cell r="AK480">
            <v>0.79461127450980329</v>
          </cell>
          <cell r="AL480">
            <v>0.1349912699391401</v>
          </cell>
          <cell r="AM480">
            <v>2851.6231588523269</v>
          </cell>
          <cell r="AN480">
            <v>0.78225980392156791</v>
          </cell>
          <cell r="AO480">
            <v>0.13289296004371304</v>
          </cell>
          <cell r="AP480">
            <v>2918.8548275137141</v>
          </cell>
          <cell r="AQ480">
            <v>0.84799374999999999</v>
          </cell>
          <cell r="AR480">
            <v>0.14406006670817936</v>
          </cell>
          <cell r="AS480">
            <v>2479.0772271688002</v>
          </cell>
          <cell r="AT480">
            <v>0.75488071078431307</v>
          </cell>
          <cell r="AU480">
            <v>0.12824170644218311</v>
          </cell>
          <cell r="AV480">
            <v>3051.0405930622683</v>
          </cell>
        </row>
        <row r="481">
          <cell r="B481">
            <v>89</v>
          </cell>
          <cell r="C481">
            <v>0.18657836169665043</v>
          </cell>
          <cell r="D481">
            <v>0.89362745098039131</v>
          </cell>
          <cell r="E481">
            <v>0.16673154577107521</v>
          </cell>
          <cell r="F481">
            <v>2070.630624184525</v>
          </cell>
          <cell r="G481">
            <v>0.96499999999999997</v>
          </cell>
          <cell r="H481">
            <v>0.18004811903726767</v>
          </cell>
          <cell r="I481">
            <v>1689.420295535899</v>
          </cell>
          <cell r="J481">
            <v>0.95</v>
          </cell>
          <cell r="K481">
            <v>0.17724944361181791</v>
          </cell>
          <cell r="L481">
            <v>1746.8262579602617</v>
          </cell>
          <cell r="M481">
            <v>0.92500000000000004</v>
          </cell>
          <cell r="N481">
            <v>0.17258498456940166</v>
          </cell>
          <cell r="O481">
            <v>1824.3542506929698</v>
          </cell>
          <cell r="P481">
            <v>0.86235049019607757</v>
          </cell>
          <cell r="Q481">
            <v>0.16089594166908755</v>
          </cell>
          <cell r="R481">
            <v>2192.6083507628914</v>
          </cell>
          <cell r="S481">
            <v>0.84894607843137171</v>
          </cell>
          <cell r="T481">
            <v>0.15839496848252144</v>
          </cell>
          <cell r="U481">
            <v>2254.8086386403793</v>
          </cell>
          <cell r="V481">
            <v>0.82660539215686202</v>
          </cell>
          <cell r="W481">
            <v>0.15422667983824456</v>
          </cell>
          <cell r="X481">
            <v>2340.3084896503697</v>
          </cell>
          <cell r="Y481">
            <v>0.91674999999999995</v>
          </cell>
          <cell r="Z481">
            <v>0.17104571308540428</v>
          </cell>
          <cell r="AA481">
            <v>1861.5995212574001</v>
          </cell>
          <cell r="AB481">
            <v>0.892625</v>
          </cell>
          <cell r="AC481">
            <v>0.16654451010947258</v>
          </cell>
          <cell r="AD481">
            <v>1940.9655892575192</v>
          </cell>
          <cell r="AE481">
            <v>0.87875000000000003</v>
          </cell>
          <cell r="AF481">
            <v>0.16395573534093158</v>
          </cell>
          <cell r="AG481">
            <v>2001.4936484269651</v>
          </cell>
          <cell r="AH481">
            <v>0.81923296568627368</v>
          </cell>
          <cell r="AI481">
            <v>0.15285114458563318</v>
          </cell>
          <cell r="AJ481">
            <v>2379.9373669425454</v>
          </cell>
          <cell r="AK481">
            <v>0.79767420343137174</v>
          </cell>
          <cell r="AL481">
            <v>0.148828746043906</v>
          </cell>
          <cell r="AM481">
            <v>2466.6789272509891</v>
          </cell>
          <cell r="AN481">
            <v>0.78527512254901888</v>
          </cell>
          <cell r="AO481">
            <v>0.14651534584633233</v>
          </cell>
          <cell r="AP481">
            <v>2530.9595695475355</v>
          </cell>
          <cell r="AQ481">
            <v>0.84799374999999999</v>
          </cell>
          <cell r="AR481">
            <v>0.15821728460399895</v>
          </cell>
          <cell r="AS481">
            <v>2121.9411964481346</v>
          </cell>
          <cell r="AT481">
            <v>0.75779049325980319</v>
          </cell>
          <cell r="AU481">
            <v>0.14138730874171071</v>
          </cell>
          <cell r="AV481">
            <v>2659.7699409835927</v>
          </cell>
        </row>
        <row r="482">
          <cell r="B482">
            <v>90</v>
          </cell>
          <cell r="C482">
            <v>0.20492585088899301</v>
          </cell>
          <cell r="D482">
            <v>0.89705882352941091</v>
          </cell>
          <cell r="E482">
            <v>0.18383054270924357</v>
          </cell>
          <cell r="F482">
            <v>1725.3911794933128</v>
          </cell>
          <cell r="G482">
            <v>0.96499999999999997</v>
          </cell>
          <cell r="H482">
            <v>0.19775344610787826</v>
          </cell>
          <cell r="I482">
            <v>1385.2433490612755</v>
          </cell>
          <cell r="J482">
            <v>1</v>
          </cell>
          <cell r="K482">
            <v>0.20492585088899301</v>
          </cell>
          <cell r="L482">
            <v>1437.2022756502913</v>
          </cell>
          <cell r="M482">
            <v>0.92500000000000004</v>
          </cell>
          <cell r="N482">
            <v>0.18955641207231855</v>
          </cell>
          <cell r="O482">
            <v>1509.4981004880012</v>
          </cell>
          <cell r="P482">
            <v>0.86566176470588152</v>
          </cell>
          <cell r="Q482">
            <v>0.17739647371442002</v>
          </cell>
          <cell r="R482">
            <v>1839.8265654553909</v>
          </cell>
          <cell r="S482">
            <v>0.89705882352941091</v>
          </cell>
          <cell r="T482">
            <v>0.18383054270924357</v>
          </cell>
          <cell r="U482">
            <v>1897.6582953888194</v>
          </cell>
          <cell r="V482">
            <v>0.82977941176470515</v>
          </cell>
          <cell r="W482">
            <v>0.1700432520060503</v>
          </cell>
          <cell r="X482">
            <v>1979.3704814943364</v>
          </cell>
          <cell r="Y482">
            <v>0.96499999999999997</v>
          </cell>
          <cell r="Z482">
            <v>0.19775344610787826</v>
          </cell>
          <cell r="AA482">
            <v>1543.1809036644809</v>
          </cell>
          <cell r="AB482">
            <v>0.892625</v>
          </cell>
          <cell r="AC482">
            <v>0.1829219376497874</v>
          </cell>
          <cell r="AD482">
            <v>1617.708426055282</v>
          </cell>
          <cell r="AE482">
            <v>0.92500000000000004</v>
          </cell>
          <cell r="AF482">
            <v>0.18955641207231855</v>
          </cell>
          <cell r="AG482">
            <v>1673.3372855189182</v>
          </cell>
          <cell r="AH482">
            <v>0.86566176470588152</v>
          </cell>
          <cell r="AI482">
            <v>0.17739647371442002</v>
          </cell>
          <cell r="AJ482">
            <v>2016.1612163632592</v>
          </cell>
          <cell r="AK482">
            <v>0.80073713235294042</v>
          </cell>
          <cell r="AL482">
            <v>0.16409173818583853</v>
          </cell>
          <cell r="AM482">
            <v>2099.5661956152971</v>
          </cell>
          <cell r="AN482">
            <v>0.82977941176470515</v>
          </cell>
          <cell r="AO482">
            <v>0.1700432520060503</v>
          </cell>
          <cell r="AP482">
            <v>2160.1351528921941</v>
          </cell>
          <cell r="AQ482">
            <v>0.892625</v>
          </cell>
          <cell r="AR482">
            <v>0.1829219376497874</v>
          </cell>
          <cell r="AS482">
            <v>1786.2134222567499</v>
          </cell>
          <cell r="AT482">
            <v>0.80073713235294042</v>
          </cell>
          <cell r="AU482">
            <v>0.16409173818583853</v>
          </cell>
          <cell r="AV482">
            <v>2283.7122271558237</v>
          </cell>
        </row>
        <row r="483">
          <cell r="B483">
            <v>91</v>
          </cell>
          <cell r="C483">
            <v>0.22291189646600415</v>
          </cell>
          <cell r="D483">
            <v>0.9004901960784305</v>
          </cell>
          <cell r="E483">
            <v>0.20072997735688689</v>
          </cell>
          <cell r="F483">
            <v>1408.2115825813153</v>
          </cell>
          <cell r="G483">
            <v>0.96499999999999997</v>
          </cell>
          <cell r="H483">
            <v>0.21510998008969401</v>
          </cell>
          <cell r="I483">
            <v>1111.3067030863897</v>
          </cell>
          <cell r="J483">
            <v>1</v>
          </cell>
          <cell r="K483">
            <v>0.22291189646600415</v>
          </cell>
          <cell r="L483">
            <v>1142.6823764130581</v>
          </cell>
          <cell r="M483">
            <v>0.92500000000000004</v>
          </cell>
          <cell r="N483">
            <v>0.20619350423105384</v>
          </cell>
          <cell r="O483">
            <v>1223.3630565295155</v>
          </cell>
          <cell r="P483">
            <v>0.86897303921568536</v>
          </cell>
          <cell r="Q483">
            <v>0.19370442814939581</v>
          </cell>
          <cell r="R483">
            <v>1513.4478204974919</v>
          </cell>
          <cell r="S483">
            <v>0.9004901960784305</v>
          </cell>
          <cell r="T483">
            <v>0.20072997735688689</v>
          </cell>
          <cell r="U483">
            <v>1548.8107410707946</v>
          </cell>
          <cell r="V483">
            <v>0.83295343137254829</v>
          </cell>
          <cell r="W483">
            <v>0.18567522905512038</v>
          </cell>
          <cell r="X483">
            <v>1642.7918878962578</v>
          </cell>
          <cell r="Y483">
            <v>0.96499999999999997</v>
          </cell>
          <cell r="Z483">
            <v>0.21510998008969401</v>
          </cell>
          <cell r="AA483">
            <v>1238.0115619969602</v>
          </cell>
          <cell r="AB483">
            <v>0.892625</v>
          </cell>
          <cell r="AC483">
            <v>0.19897673158296694</v>
          </cell>
          <cell r="AD483">
            <v>1321.794066208862</v>
          </cell>
          <cell r="AE483">
            <v>0.92500000000000004</v>
          </cell>
          <cell r="AF483">
            <v>0.20619350423105384</v>
          </cell>
          <cell r="AG483">
            <v>1356.1454734891192</v>
          </cell>
          <cell r="AH483">
            <v>0.86897303921568536</v>
          </cell>
          <cell r="AI483">
            <v>0.19370442814939581</v>
          </cell>
          <cell r="AJ483">
            <v>1658.5013261406411</v>
          </cell>
          <cell r="AK483">
            <v>0.80380006127450898</v>
          </cell>
          <cell r="AL483">
            <v>0.17917659603819114</v>
          </cell>
          <cell r="AM483">
            <v>1755.0447291405546</v>
          </cell>
          <cell r="AN483">
            <v>0.83295343137254829</v>
          </cell>
          <cell r="AO483">
            <v>0.18567522905512038</v>
          </cell>
          <cell r="AP483">
            <v>1792.8187467218188</v>
          </cell>
          <cell r="AQ483">
            <v>0.892625</v>
          </cell>
          <cell r="AR483">
            <v>0.19897673158296694</v>
          </cell>
          <cell r="AS483">
            <v>1459.4758020014874</v>
          </cell>
          <cell r="AT483">
            <v>0.80380006127450898</v>
          </cell>
          <cell r="AU483">
            <v>0.17917659603819114</v>
          </cell>
          <cell r="AV483">
            <v>1908.9739182855719</v>
          </cell>
        </row>
        <row r="484">
          <cell r="B484">
            <v>92</v>
          </cell>
          <cell r="C484">
            <v>0.24219513766684145</v>
          </cell>
          <cell r="D484">
            <v>0.9039215686274501</v>
          </cell>
          <cell r="E484">
            <v>0.21892540875375255</v>
          </cell>
          <cell r="F484">
            <v>1125.541303496062</v>
          </cell>
          <cell r="G484">
            <v>0.96499999999999997</v>
          </cell>
          <cell r="H484">
            <v>0.23371830784850198</v>
          </cell>
          <cell r="I484">
            <v>872.25354031193285</v>
          </cell>
          <cell r="J484">
            <v>1</v>
          </cell>
          <cell r="K484">
            <v>0.24219513766684145</v>
          </cell>
          <cell r="L484">
            <v>887.96488082854296</v>
          </cell>
          <cell r="M484">
            <v>0.92500000000000004</v>
          </cell>
          <cell r="N484">
            <v>0.22403050234182836</v>
          </cell>
          <cell r="O484">
            <v>971.11354095688182</v>
          </cell>
          <cell r="P484">
            <v>0.87228431372548931</v>
          </cell>
          <cell r="Q484">
            <v>0.21126301944737119</v>
          </cell>
          <cell r="R484">
            <v>1220.2862758940757</v>
          </cell>
          <cell r="S484">
            <v>0.9039215686274501</v>
          </cell>
          <cell r="T484">
            <v>0.21892540875375255</v>
          </cell>
          <cell r="U484">
            <v>1237.9179960855508</v>
          </cell>
          <cell r="V484">
            <v>0.83612745098039143</v>
          </cell>
          <cell r="W484">
            <v>0.20250600309722114</v>
          </cell>
          <cell r="X484">
            <v>1337.7661278212265</v>
          </cell>
          <cell r="Y484">
            <v>0.96499999999999997</v>
          </cell>
          <cell r="Z484">
            <v>0.23371830784850198</v>
          </cell>
          <cell r="AA484">
            <v>971.70291954498305</v>
          </cell>
          <cell r="AB484">
            <v>0.892625</v>
          </cell>
          <cell r="AC484">
            <v>0.21618943475986435</v>
          </cell>
          <cell r="AD484">
            <v>1058.7878030888628</v>
          </cell>
          <cell r="AE484">
            <v>0.92500000000000004</v>
          </cell>
          <cell r="AF484">
            <v>0.22403050234182836</v>
          </cell>
          <cell r="AG484">
            <v>1076.5170860633159</v>
          </cell>
          <cell r="AH484">
            <v>0.87228431372548931</v>
          </cell>
          <cell r="AI484">
            <v>0.21126301944737119</v>
          </cell>
          <cell r="AJ484">
            <v>1337.2422751755537</v>
          </cell>
          <cell r="AK484">
            <v>0.80686299019607766</v>
          </cell>
          <cell r="AL484">
            <v>0.19541829298881838</v>
          </cell>
          <cell r="AM484">
            <v>1440.5817886783809</v>
          </cell>
          <cell r="AN484">
            <v>0.83612745098039143</v>
          </cell>
          <cell r="AO484">
            <v>0.20250600309722114</v>
          </cell>
          <cell r="AP484">
            <v>1459.9367152699313</v>
          </cell>
          <cell r="AQ484">
            <v>0.892625</v>
          </cell>
          <cell r="AR484">
            <v>0.21618943475986435</v>
          </cell>
          <cell r="AS484">
            <v>1169.0740770948021</v>
          </cell>
          <cell r="AT484">
            <v>0.80686299019607766</v>
          </cell>
          <cell r="AU484">
            <v>0.19541829298881838</v>
          </cell>
          <cell r="AV484">
            <v>1566.9304696814752</v>
          </cell>
        </row>
        <row r="485">
          <cell r="B485">
            <v>93</v>
          </cell>
          <cell r="C485">
            <v>0.26221145810543145</v>
          </cell>
          <cell r="D485">
            <v>0.9073529411764697</v>
          </cell>
          <cell r="E485">
            <v>0.23791833772213389</v>
          </cell>
          <cell r="F485">
            <v>879.1317135589552</v>
          </cell>
          <cell r="G485">
            <v>0.96499999999999997</v>
          </cell>
          <cell r="H485">
            <v>0.25303405707174131</v>
          </cell>
          <cell r="I485">
            <v>668.39191885536275</v>
          </cell>
          <cell r="J485">
            <v>1</v>
          </cell>
          <cell r="K485">
            <v>0.26221145810543145</v>
          </cell>
          <cell r="L485">
            <v>672.90410427295353</v>
          </cell>
          <cell r="M485">
            <v>0.92500000000000004</v>
          </cell>
          <cell r="N485">
            <v>0.2425455987475241</v>
          </cell>
          <cell r="O485">
            <v>753.55448654535996</v>
          </cell>
          <cell r="P485">
            <v>0.87559558823529327</v>
          </cell>
          <cell r="Q485">
            <v>0.2295911959018592</v>
          </cell>
          <cell r="R485">
            <v>962.48491265850544</v>
          </cell>
          <cell r="S485">
            <v>0.9073529411764697</v>
          </cell>
          <cell r="T485">
            <v>0.23791833772213389</v>
          </cell>
          <cell r="U485">
            <v>966.90629278889537</v>
          </cell>
          <cell r="V485">
            <v>0.83930147058823446</v>
          </cell>
          <cell r="W485">
            <v>0.22007446239297385</v>
          </cell>
          <cell r="X485">
            <v>1066.8604561973036</v>
          </cell>
          <cell r="Y485">
            <v>0.96499999999999997</v>
          </cell>
          <cell r="Z485">
            <v>0.25303405707174131</v>
          </cell>
          <cell r="AA485">
            <v>744.59815745748051</v>
          </cell>
          <cell r="AB485">
            <v>0.892625</v>
          </cell>
          <cell r="AC485">
            <v>0.23405650279136075</v>
          </cell>
          <cell r="AD485">
            <v>829.889066408443</v>
          </cell>
          <cell r="AE485">
            <v>0.92500000000000004</v>
          </cell>
          <cell r="AF485">
            <v>0.2425455987475241</v>
          </cell>
          <cell r="AG485">
            <v>835.34442249299002</v>
          </cell>
          <cell r="AH485">
            <v>0.87559558823529327</v>
          </cell>
          <cell r="AI485">
            <v>0.2295911959018592</v>
          </cell>
          <cell r="AJ485">
            <v>1054.7324343892938</v>
          </cell>
          <cell r="AK485">
            <v>0.80992591911764633</v>
          </cell>
          <cell r="AL485">
            <v>0.21237185620921978</v>
          </cell>
          <cell r="AM485">
            <v>1159.065754624073</v>
          </cell>
          <cell r="AN485">
            <v>0.83930147058823446</v>
          </cell>
          <cell r="AO485">
            <v>0.22007446239297385</v>
          </cell>
          <cell r="AP485">
            <v>1164.2907662857317</v>
          </cell>
          <cell r="AQ485">
            <v>0.892625</v>
          </cell>
          <cell r="AR485">
            <v>0.23405650279136075</v>
          </cell>
          <cell r="AS485">
            <v>916.33261317526683</v>
          </cell>
          <cell r="AT485">
            <v>0.80992591911764633</v>
          </cell>
          <cell r="AU485">
            <v>0.21237185620921978</v>
          </cell>
          <cell r="AV485">
            <v>1260.7235920641538</v>
          </cell>
        </row>
        <row r="486">
          <cell r="B486">
            <v>94</v>
          </cell>
          <cell r="C486">
            <v>0.28267714751099776</v>
          </cell>
          <cell r="D486">
            <v>0.91078431372548929</v>
          </cell>
          <cell r="E486">
            <v>0.25745791180168298</v>
          </cell>
          <cell r="F486">
            <v>669.97015763019738</v>
          </cell>
          <cell r="G486">
            <v>0.96499999999999997</v>
          </cell>
          <cell r="H486">
            <v>0.27278344734811283</v>
          </cell>
          <cell r="I486">
            <v>499.2659999134242</v>
          </cell>
          <cell r="J486">
            <v>1</v>
          </cell>
          <cell r="K486">
            <v>0.28267714751099776</v>
          </cell>
          <cell r="L486">
            <v>496.46093792641312</v>
          </cell>
          <cell r="M486">
            <v>0.92500000000000004</v>
          </cell>
          <cell r="N486">
            <v>0.26147636144767294</v>
          </cell>
          <cell r="O486">
            <v>570.78316241733251</v>
          </cell>
          <cell r="P486">
            <v>0.87890686274509711</v>
          </cell>
          <cell r="Q486">
            <v>0.24844688488862407</v>
          </cell>
          <cell r="R486">
            <v>741.50685052374274</v>
          </cell>
          <cell r="S486">
            <v>0.91078431372548929</v>
          </cell>
          <cell r="T486">
            <v>0.25745791180168298</v>
          </cell>
          <cell r="U486">
            <v>736.86155487549047</v>
          </cell>
          <cell r="V486">
            <v>0.84247549019607759</v>
          </cell>
          <cell r="W486">
            <v>0.23814856841655677</v>
          </cell>
          <cell r="X486">
            <v>832.07171485135927</v>
          </cell>
          <cell r="Y486">
            <v>0.96499999999999997</v>
          </cell>
          <cell r="Z486">
            <v>0.27278344734811283</v>
          </cell>
          <cell r="AA486">
            <v>556.18946478787097</v>
          </cell>
          <cell r="AB486">
            <v>0.892625</v>
          </cell>
          <cell r="AC486">
            <v>0.25232468879700437</v>
          </cell>
          <cell r="AD486">
            <v>635.6481338200955</v>
          </cell>
          <cell r="AE486">
            <v>0.92500000000000004</v>
          </cell>
          <cell r="AF486">
            <v>0.26147636144767294</v>
          </cell>
          <cell r="AG486">
            <v>632.73530937902297</v>
          </cell>
          <cell r="AH486">
            <v>0.87890686274509711</v>
          </cell>
          <cell r="AI486">
            <v>0.24844688488862407</v>
          </cell>
          <cell r="AJ486">
            <v>812.57515342137663</v>
          </cell>
          <cell r="AK486">
            <v>0.8129888480392149</v>
          </cell>
          <cell r="AL486">
            <v>0.22981336852197728</v>
          </cell>
          <cell r="AM486">
            <v>912.91280884601849</v>
          </cell>
          <cell r="AN486">
            <v>0.84247549019607759</v>
          </cell>
          <cell r="AO486">
            <v>0.23814856841655677</v>
          </cell>
          <cell r="AP486">
            <v>908.06010182629586</v>
          </cell>
          <cell r="AQ486">
            <v>0.892625</v>
          </cell>
          <cell r="AR486">
            <v>0.25232468879700437</v>
          </cell>
          <cell r="AS486">
            <v>701.85900634179507</v>
          </cell>
          <cell r="AT486">
            <v>0.8129888480392149</v>
          </cell>
          <cell r="AU486">
            <v>0.22981336852197728</v>
          </cell>
          <cell r="AV486">
            <v>992.98138265073419</v>
          </cell>
        </row>
        <row r="487">
          <cell r="B487">
            <v>95</v>
          </cell>
          <cell r="C487">
            <v>0.30447309589258742</v>
          </cell>
          <cell r="D487">
            <v>0.91421568627450889</v>
          </cell>
          <cell r="E487">
            <v>0.27835408031356618</v>
          </cell>
          <cell r="F487">
            <v>497.4810398772824</v>
          </cell>
          <cell r="G487">
            <v>0.96499999999999997</v>
          </cell>
          <cell r="H487">
            <v>0.29381653753634684</v>
          </cell>
          <cell r="I487">
            <v>363.07449931333775</v>
          </cell>
          <cell r="J487">
            <v>1</v>
          </cell>
          <cell r="K487">
            <v>0.30447309589258742</v>
          </cell>
          <cell r="L487">
            <v>356.12277614274018</v>
          </cell>
          <cell r="M487">
            <v>0.92500000000000004</v>
          </cell>
          <cell r="N487">
            <v>0.28163761370064339</v>
          </cell>
          <cell r="O487">
            <v>421.53685793285229</v>
          </cell>
          <cell r="P487">
            <v>0.88221813725490106</v>
          </cell>
          <cell r="Q487">
            <v>0.26861168750259135</v>
          </cell>
          <cell r="R487">
            <v>557.28178338754424</v>
          </cell>
          <cell r="S487">
            <v>0.91421568627450889</v>
          </cell>
          <cell r="T487">
            <v>0.27835408031356618</v>
          </cell>
          <cell r="U487">
            <v>547.15071767030543</v>
          </cell>
          <cell r="V487">
            <v>0.84564950980392073</v>
          </cell>
          <cell r="W487">
            <v>0.25747752429004872</v>
          </cell>
          <cell r="X487">
            <v>633.91502713959869</v>
          </cell>
          <cell r="Y487">
            <v>0.96499999999999997</v>
          </cell>
          <cell r="Z487">
            <v>0.29381653753634684</v>
          </cell>
          <cell r="AA487">
            <v>404.47018520433375</v>
          </cell>
          <cell r="AB487">
            <v>0.892625</v>
          </cell>
          <cell r="AC487">
            <v>0.27178029722112085</v>
          </cell>
          <cell r="AD487">
            <v>475.25841626954332</v>
          </cell>
          <cell r="AE487">
            <v>0.92500000000000004</v>
          </cell>
          <cell r="AF487">
            <v>0.28163761370064339</v>
          </cell>
          <cell r="AG487">
            <v>467.28998292312838</v>
          </cell>
          <cell r="AH487">
            <v>0.88221813725490106</v>
          </cell>
          <cell r="AI487">
            <v>0.26861168750259135</v>
          </cell>
          <cell r="AJ487">
            <v>610.69338781593979</v>
          </cell>
          <cell r="AK487">
            <v>0.81605177696078357</v>
          </cell>
          <cell r="AL487">
            <v>0.24846581093989703</v>
          </cell>
          <cell r="AM487">
            <v>703.11324107825499</v>
          </cell>
          <cell r="AN487">
            <v>0.84564950980392073</v>
          </cell>
          <cell r="AO487">
            <v>0.25747752429004872</v>
          </cell>
          <cell r="AP487">
            <v>691.8068885401708</v>
          </cell>
          <cell r="AQ487">
            <v>0.892625</v>
          </cell>
          <cell r="AR487">
            <v>0.27178029722112085</v>
          </cell>
          <cell r="AS487">
            <v>524.76265098722695</v>
          </cell>
          <cell r="AT487">
            <v>0.81605177696078357</v>
          </cell>
          <cell r="AU487">
            <v>0.24846581093989703</v>
          </cell>
          <cell r="AV487">
            <v>764.78098622415848</v>
          </cell>
        </row>
        <row r="488">
          <cell r="B488">
            <v>96</v>
          </cell>
          <cell r="C488">
            <v>0.32664773539781816</v>
          </cell>
          <cell r="D488">
            <v>0.91764705882352848</v>
          </cell>
          <cell r="E488">
            <v>0.299747333659174</v>
          </cell>
          <cell r="F488">
            <v>359.00516254880489</v>
          </cell>
          <cell r="G488">
            <v>0.96499999999999997</v>
          </cell>
          <cell r="H488">
            <v>0.31521506465889454</v>
          </cell>
          <cell r="I488">
            <v>256.3972070573501</v>
          </cell>
          <cell r="J488">
            <v>1</v>
          </cell>
          <cell r="K488">
            <v>0.32664773539781816</v>
          </cell>
          <cell r="L488">
            <v>247.69297197269719</v>
          </cell>
          <cell r="M488">
            <v>0.92500000000000004</v>
          </cell>
          <cell r="N488">
            <v>0.3021491552429818</v>
          </cell>
          <cell r="O488">
            <v>302.81622317777669</v>
          </cell>
          <cell r="P488">
            <v>0.88552941176470501</v>
          </cell>
          <cell r="Q488">
            <v>0.28925617698110295</v>
          </cell>
          <cell r="R488">
            <v>407.5893831373624</v>
          </cell>
          <cell r="S488">
            <v>0.91764705882352848</v>
          </cell>
          <cell r="T488">
            <v>0.299747333659174</v>
          </cell>
          <cell r="U488">
            <v>394.84908286027985</v>
          </cell>
          <cell r="V488">
            <v>0.84882352941176387</v>
          </cell>
          <cell r="W488">
            <v>0.27726628363473599</v>
          </cell>
          <cell r="X488">
            <v>470.69615534143583</v>
          </cell>
          <cell r="Y488">
            <v>0.96499999999999997</v>
          </cell>
          <cell r="Z488">
            <v>0.31521506465889454</v>
          </cell>
          <cell r="AA488">
            <v>285.63015585091148</v>
          </cell>
          <cell r="AB488">
            <v>0.892625</v>
          </cell>
          <cell r="AC488">
            <v>0.29157393480947746</v>
          </cell>
          <cell r="AD488">
            <v>346.09254263896764</v>
          </cell>
          <cell r="AE488">
            <v>0.92500000000000004</v>
          </cell>
          <cell r="AF488">
            <v>0.3021491552429818</v>
          </cell>
          <cell r="AG488">
            <v>335.68354722644415</v>
          </cell>
          <cell r="AH488">
            <v>0.88552941176470501</v>
          </cell>
          <cell r="AI488">
            <v>0.28925617698110295</v>
          </cell>
          <cell r="AJ488">
            <v>446.65400636802576</v>
          </cell>
          <cell r="AK488">
            <v>0.81911470588235213</v>
          </cell>
          <cell r="AL488">
            <v>0.26756196370752022</v>
          </cell>
          <cell r="AM488">
            <v>528.413639451167</v>
          </cell>
          <cell r="AN488">
            <v>0.84882352941176387</v>
          </cell>
          <cell r="AO488">
            <v>0.27726628363473599</v>
          </cell>
          <cell r="AP488">
            <v>513.68216359204598</v>
          </cell>
          <cell r="AQ488">
            <v>0.892625</v>
          </cell>
          <cell r="AR488">
            <v>0.29157393480947746</v>
          </cell>
          <cell r="AS488">
            <v>382.14250173137509</v>
          </cell>
          <cell r="AT488">
            <v>0.81911470588235213</v>
          </cell>
          <cell r="AU488">
            <v>0.26756196370752022</v>
          </cell>
          <cell r="AV488">
            <v>574.75905829055876</v>
          </cell>
        </row>
        <row r="489">
          <cell r="B489">
            <v>97</v>
          </cell>
          <cell r="C489">
            <v>0.34993849319556575</v>
          </cell>
          <cell r="D489">
            <v>0.92107843137254808</v>
          </cell>
          <cell r="E489">
            <v>0.32232079838944477</v>
          </cell>
          <cell r="F489">
            <v>251.39432230492224</v>
          </cell>
          <cell r="G489">
            <v>0.96499999999999997</v>
          </cell>
          <cell r="H489">
            <v>0.33769064593372095</v>
          </cell>
          <cell r="I489">
            <v>175.57694485640752</v>
          </cell>
          <cell r="J489">
            <v>1</v>
          </cell>
          <cell r="K489">
            <v>0.34993849319556575</v>
          </cell>
          <cell r="L489">
            <v>166.78462360386041</v>
          </cell>
          <cell r="M489">
            <v>0.92500000000000004</v>
          </cell>
          <cell r="N489">
            <v>0.32369310620589831</v>
          </cell>
          <cell r="O489">
            <v>211.32055715074122</v>
          </cell>
          <cell r="P489">
            <v>0.88884068627450885</v>
          </cell>
          <cell r="Q489">
            <v>0.31103957044581421</v>
          </cell>
          <cell r="R489">
            <v>289.69163639296295</v>
          </cell>
          <cell r="S489">
            <v>0.92107843137254808</v>
          </cell>
          <cell r="T489">
            <v>0.32232079838944477</v>
          </cell>
          <cell r="U489">
            <v>276.49412307514069</v>
          </cell>
          <cell r="V489">
            <v>0.851997549019607</v>
          </cell>
          <cell r="W489">
            <v>0.29814673851023643</v>
          </cell>
          <cell r="X489">
            <v>340.18798162875754</v>
          </cell>
          <cell r="Y489">
            <v>0.96499999999999997</v>
          </cell>
          <cell r="Z489">
            <v>0.33769064593372095</v>
          </cell>
          <cell r="AA489">
            <v>195.59522780583632</v>
          </cell>
          <cell r="AB489">
            <v>0.892625</v>
          </cell>
          <cell r="AC489">
            <v>0.31236384748869189</v>
          </cell>
          <cell r="AD489">
            <v>245.18097817350699</v>
          </cell>
          <cell r="AE489">
            <v>0.92500000000000004</v>
          </cell>
          <cell r="AF489">
            <v>0.32369310620589831</v>
          </cell>
          <cell r="AG489">
            <v>234.25704700300645</v>
          </cell>
          <cell r="AH489">
            <v>0.88884068627450885</v>
          </cell>
          <cell r="AI489">
            <v>0.31103957044581421</v>
          </cell>
          <cell r="AJ489">
            <v>317.45657605271742</v>
          </cell>
          <cell r="AK489">
            <v>0.8221776348039207</v>
          </cell>
          <cell r="AL489">
            <v>0.28771160266237816</v>
          </cell>
          <cell r="AM489">
            <v>387.03024842977521</v>
          </cell>
          <cell r="AN489">
            <v>0.851997549019607</v>
          </cell>
          <cell r="AO489">
            <v>0.29814673851023643</v>
          </cell>
          <cell r="AP489">
            <v>371.25541912342896</v>
          </cell>
          <cell r="AQ489">
            <v>0.892625</v>
          </cell>
          <cell r="AR489">
            <v>0.31236384748869189</v>
          </cell>
          <cell r="AS489">
            <v>270.71970884362048</v>
          </cell>
          <cell r="AT489">
            <v>0.8221776348039207</v>
          </cell>
          <cell r="AU489">
            <v>0.28771160266237816</v>
          </cell>
          <cell r="AV489">
            <v>420.97539599565181</v>
          </cell>
        </row>
        <row r="490">
          <cell r="B490">
            <v>98</v>
          </cell>
          <cell r="C490">
            <v>0.37439006543919773</v>
          </cell>
          <cell r="D490">
            <v>0.92450980392156767</v>
          </cell>
          <cell r="E490">
            <v>0.34612728598937559</v>
          </cell>
          <cell r="F490">
            <v>170.36470362902631</v>
          </cell>
          <cell r="G490">
            <v>0.96499999999999997</v>
          </cell>
          <cell r="H490">
            <v>0.36128641314882581</v>
          </cell>
          <cell r="I490">
            <v>116.28625293677796</v>
          </cell>
          <cell r="J490">
            <v>1</v>
          </cell>
          <cell r="K490">
            <v>0.37439006543919773</v>
          </cell>
          <cell r="L490">
            <v>108.4202637317359</v>
          </cell>
          <cell r="M490">
            <v>0.92500000000000004</v>
          </cell>
          <cell r="N490">
            <v>0.3463108105312579</v>
          </cell>
          <cell r="O490">
            <v>142.91754960145676</v>
          </cell>
          <cell r="P490">
            <v>0.8921519607843128</v>
          </cell>
          <cell r="Q490">
            <v>0.33401283097974743</v>
          </cell>
          <cell r="R490">
            <v>199.58607424755075</v>
          </cell>
          <cell r="S490">
            <v>0.92450980392156767</v>
          </cell>
          <cell r="T490">
            <v>0.34612728598937559</v>
          </cell>
          <cell r="U490">
            <v>187.37431657557195</v>
          </cell>
          <cell r="V490">
            <v>0.85517156862745014</v>
          </cell>
          <cell r="W490">
            <v>0.32016773954017241</v>
          </cell>
          <cell r="X490">
            <v>238.76204442576326</v>
          </cell>
          <cell r="Y490">
            <v>0.96499999999999997</v>
          </cell>
          <cell r="Z490">
            <v>0.36128641314882581</v>
          </cell>
          <cell r="AA490">
            <v>129.54454898653015</v>
          </cell>
          <cell r="AB490">
            <v>0.892625</v>
          </cell>
          <cell r="AC490">
            <v>0.33418993216266385</v>
          </cell>
          <cell r="AD490">
            <v>168.59530450018937</v>
          </cell>
          <cell r="AE490">
            <v>0.92500000000000004</v>
          </cell>
          <cell r="AF490">
            <v>0.3463108105312579</v>
          </cell>
          <cell r="AG490">
            <v>158.42965580798216</v>
          </cell>
          <cell r="AH490">
            <v>0.8921519607843128</v>
          </cell>
          <cell r="AI490">
            <v>0.33401283097974743</v>
          </cell>
          <cell r="AJ490">
            <v>218.71501900208125</v>
          </cell>
          <cell r="AK490">
            <v>0.82524056372548937</v>
          </cell>
          <cell r="AL490">
            <v>0.3089618686562664</v>
          </cell>
          <cell r="AM490">
            <v>275.67715537522622</v>
          </cell>
          <cell r="AN490">
            <v>0.85517156862745014</v>
          </cell>
          <cell r="AO490">
            <v>0.32016773954017241</v>
          </cell>
          <cell r="AP490">
            <v>260.56682675752774</v>
          </cell>
          <cell r="AQ490">
            <v>0.892625</v>
          </cell>
          <cell r="AR490">
            <v>0.33418993216266385</v>
          </cell>
          <cell r="AS490">
            <v>186.15665899820874</v>
          </cell>
          <cell r="AT490">
            <v>0.82524056372548937</v>
          </cell>
          <cell r="AU490">
            <v>0.3089618686562664</v>
          </cell>
          <cell r="AV490">
            <v>299.8558901323135</v>
          </cell>
        </row>
        <row r="491">
          <cell r="B491">
            <v>99</v>
          </cell>
          <cell r="C491">
            <v>0.39899910558749507</v>
          </cell>
          <cell r="D491">
            <v>0.92794117647058727</v>
          </cell>
          <cell r="E491">
            <v>0.37024769944957225</v>
          </cell>
          <cell r="F491">
            <v>111.3968311335271</v>
          </cell>
          <cell r="G491">
            <v>0.96499999999999997</v>
          </cell>
          <cell r="H491">
            <v>0.38503413689193272</v>
          </cell>
          <cell r="I491">
            <v>74.273609714732331</v>
          </cell>
          <cell r="J491">
            <v>1</v>
          </cell>
          <cell r="K491">
            <v>0.39899910558749507</v>
          </cell>
          <cell r="L491">
            <v>67.828794098276219</v>
          </cell>
          <cell r="M491">
            <v>0.92500000000000004</v>
          </cell>
          <cell r="N491">
            <v>0.36907417266843295</v>
          </cell>
          <cell r="O491">
            <v>93.423657159835017</v>
          </cell>
          <cell r="P491">
            <v>0.89546323529411664</v>
          </cell>
          <cell r="Q491">
            <v>0.35728902996883721</v>
          </cell>
          <cell r="R491">
            <v>132.92176456399227</v>
          </cell>
          <cell r="S491">
            <v>0.92794117647058727</v>
          </cell>
          <cell r="T491">
            <v>0.37024769944957225</v>
          </cell>
          <cell r="U491">
            <v>122.51895291515515</v>
          </cell>
          <cell r="V491">
            <v>0.85834558823529328</v>
          </cell>
          <cell r="W491">
            <v>0.34247912199085434</v>
          </cell>
          <cell r="X491">
            <v>162.31814037397641</v>
          </cell>
          <cell r="Y491">
            <v>0.96499999999999997</v>
          </cell>
          <cell r="Z491">
            <v>0.38503413689193272</v>
          </cell>
          <cell r="AA491">
            <v>82.741863540204307</v>
          </cell>
          <cell r="AB491">
            <v>0.892625</v>
          </cell>
          <cell r="AC491">
            <v>0.3561565766250378</v>
          </cell>
          <cell r="AD491">
            <v>112.25245112632744</v>
          </cell>
          <cell r="AE491">
            <v>0.92500000000000004</v>
          </cell>
          <cell r="AF491">
            <v>0.36907417266843295</v>
          </cell>
          <cell r="AG491">
            <v>103.56375329293165</v>
          </cell>
          <cell r="AH491">
            <v>0.89546323529411664</v>
          </cell>
          <cell r="AI491">
            <v>0.35728902996883721</v>
          </cell>
          <cell r="AJ491">
            <v>145.66139632740683</v>
          </cell>
          <cell r="AK491">
            <v>0.82830349264705794</v>
          </cell>
          <cell r="AL491">
            <v>0.33049235272117444</v>
          </cell>
          <cell r="AM491">
            <v>190.50342630465244</v>
          </cell>
          <cell r="AN491">
            <v>0.85834558823529328</v>
          </cell>
          <cell r="AO491">
            <v>0.34247912199085434</v>
          </cell>
          <cell r="AP491">
            <v>177.14173483541435</v>
          </cell>
          <cell r="AQ491">
            <v>0.892625</v>
          </cell>
          <cell r="AR491">
            <v>0.3561565766250378</v>
          </cell>
          <cell r="AS491">
            <v>123.94497775596922</v>
          </cell>
          <cell r="AT491">
            <v>0.82830349264705794</v>
          </cell>
          <cell r="AU491">
            <v>0.33049235272117444</v>
          </cell>
          <cell r="AV491">
            <v>207.21185398944581</v>
          </cell>
        </row>
        <row r="492">
          <cell r="B492">
            <v>100</v>
          </cell>
          <cell r="C492">
            <v>0.42447711920628367</v>
          </cell>
          <cell r="D492">
            <v>0.93137254901960687</v>
          </cell>
          <cell r="E492">
            <v>0.39534633651565593</v>
          </cell>
          <cell r="F492">
            <v>70.152410680366202</v>
          </cell>
          <cell r="G492">
            <v>0.96499999999999997</v>
          </cell>
          <cell r="H492">
            <v>0.40962042003406374</v>
          </cell>
          <cell r="I492">
            <v>45.675734504372095</v>
          </cell>
          <cell r="J492">
            <v>1</v>
          </cell>
          <cell r="K492">
            <v>0.42447711920628367</v>
          </cell>
          <cell r="L492">
            <v>40.765165919985641</v>
          </cell>
          <cell r="M492">
            <v>0.92500000000000004</v>
          </cell>
          <cell r="N492">
            <v>0.39264133526581241</v>
          </cell>
          <cell r="O492">
            <v>58.943398185909579</v>
          </cell>
          <cell r="P492">
            <v>0.8987745098039206</v>
          </cell>
          <cell r="Q492">
            <v>0.38150921473760796</v>
          </cell>
          <cell r="R492">
            <v>85.430276241177324</v>
          </cell>
          <cell r="S492">
            <v>0.93137254901960687</v>
          </cell>
          <cell r="T492">
            <v>0.39534633651565593</v>
          </cell>
          <cell r="U492">
            <v>77.156592459348488</v>
          </cell>
          <cell r="V492">
            <v>0.86151960784313641</v>
          </cell>
          <cell r="W492">
            <v>0.36569536127698177</v>
          </cell>
          <cell r="X492">
            <v>106.72756617550873</v>
          </cell>
          <cell r="Y492">
            <v>0.96499999999999997</v>
          </cell>
          <cell r="Z492">
            <v>0.40962042003406374</v>
          </cell>
          <cell r="AA492">
            <v>50.883421527171663</v>
          </cell>
          <cell r="AB492">
            <v>0.892625</v>
          </cell>
          <cell r="AC492">
            <v>0.37889888853150894</v>
          </cell>
          <cell r="AD492">
            <v>72.273002415405287</v>
          </cell>
          <cell r="AE492">
            <v>0.92500000000000004</v>
          </cell>
          <cell r="AF492">
            <v>0.39264133526581241</v>
          </cell>
          <cell r="AG492">
            <v>65.341046727905194</v>
          </cell>
          <cell r="AH492">
            <v>0.8987745098039206</v>
          </cell>
          <cell r="AI492">
            <v>0.38150921473760796</v>
          </cell>
          <cell r="AJ492">
            <v>93.618177329681302</v>
          </cell>
          <cell r="AK492">
            <v>0.83136642156862661</v>
          </cell>
          <cell r="AL492">
            <v>0.35289602363228739</v>
          </cell>
          <cell r="AM492">
            <v>127.54350074378297</v>
          </cell>
          <cell r="AN492">
            <v>0.86151960784313641</v>
          </cell>
          <cell r="AO492">
            <v>0.36569536127698177</v>
          </cell>
          <cell r="AP492">
            <v>116.47438902104491</v>
          </cell>
          <cell r="AQ492">
            <v>0.892625</v>
          </cell>
          <cell r="AR492">
            <v>0.37889888853150894</v>
          </cell>
          <cell r="AS492">
            <v>79.801158788536753</v>
          </cell>
          <cell r="AT492">
            <v>0.83136642156862661</v>
          </cell>
          <cell r="AU492">
            <v>0.35289602363228739</v>
          </cell>
          <cell r="AV492">
            <v>138.72992085275737</v>
          </cell>
        </row>
        <row r="493">
          <cell r="B493">
            <v>101</v>
          </cell>
          <cell r="C493">
            <v>0.44978905620503101</v>
          </cell>
          <cell r="D493">
            <v>0.93480392156862646</v>
          </cell>
          <cell r="E493">
            <v>0.42046457361911432</v>
          </cell>
          <cell r="F493">
            <v>42.417912120141644</v>
          </cell>
          <cell r="G493">
            <v>0.96499999999999997</v>
          </cell>
          <cell r="H493">
            <v>0.43404643923785491</v>
          </cell>
          <cell r="I493">
            <v>26.966020951326819</v>
          </cell>
          <cell r="J493">
            <v>1</v>
          </cell>
          <cell r="K493">
            <v>0.44978905620503101</v>
          </cell>
          <cell r="L493">
            <v>23.461285726303963</v>
          </cell>
          <cell r="M493">
            <v>0.92500000000000004</v>
          </cell>
          <cell r="N493">
            <v>0.41605487698965371</v>
          </cell>
          <cell r="O493">
            <v>35.799783617089574</v>
          </cell>
          <cell r="P493">
            <v>0.90208578431372455</v>
          </cell>
          <cell r="Q493">
            <v>0.40574831354244534</v>
          </cell>
          <cell r="R493">
            <v>52.837838637588831</v>
          </cell>
          <cell r="S493">
            <v>0.93480392156862646</v>
          </cell>
          <cell r="T493">
            <v>0.42046457361911432</v>
          </cell>
          <cell r="U493">
            <v>46.653016292513577</v>
          </cell>
          <cell r="V493">
            <v>0.86469362745097955</v>
          </cell>
          <cell r="W493">
            <v>0.38892973059768077</v>
          </cell>
          <cell r="X493">
            <v>67.69779030474308</v>
          </cell>
          <cell r="Y493">
            <v>0.96499999999999997</v>
          </cell>
          <cell r="Z493">
            <v>0.43404643923785491</v>
          </cell>
          <cell r="AA493">
            <v>30.040533028441285</v>
          </cell>
          <cell r="AB493">
            <v>0.892625</v>
          </cell>
          <cell r="AC493">
            <v>0.4014929562950158</v>
          </cell>
          <cell r="AD493">
            <v>44.88884212937316</v>
          </cell>
          <cell r="AE493">
            <v>0.92500000000000004</v>
          </cell>
          <cell r="AF493">
            <v>0.41605487698965371</v>
          </cell>
          <cell r="AG493">
            <v>39.685450892994652</v>
          </cell>
          <cell r="AH493">
            <v>0.90208578431372455</v>
          </cell>
          <cell r="AI493">
            <v>0.40574831354244534</v>
          </cell>
          <cell r="AJ493">
            <v>57.901980011468453</v>
          </cell>
          <cell r="AK493">
            <v>0.83442935049019529</v>
          </cell>
          <cell r="AL493">
            <v>0.37531719002676195</v>
          </cell>
          <cell r="AM493">
            <v>82.53390649116028</v>
          </cell>
          <cell r="AN493">
            <v>0.86469362745097955</v>
          </cell>
          <cell r="AO493">
            <v>0.38892973059768077</v>
          </cell>
          <cell r="AP493">
            <v>73.880245248478175</v>
          </cell>
          <cell r="AQ493">
            <v>0.892625</v>
          </cell>
          <cell r="AR493">
            <v>0.4014929562950158</v>
          </cell>
          <cell r="AS493">
            <v>49.564588420033715</v>
          </cell>
          <cell r="AT493">
            <v>0.83442935049019529</v>
          </cell>
          <cell r="AU493">
            <v>0.37531719002676195</v>
          </cell>
          <cell r="AV493">
            <v>89.772683424997354</v>
          </cell>
        </row>
        <row r="494">
          <cell r="B494">
            <v>102</v>
          </cell>
          <cell r="C494">
            <v>0.47429171291699651</v>
          </cell>
          <cell r="D494">
            <v>0.93823529411764606</v>
          </cell>
          <cell r="E494">
            <v>0.44499722476624037</v>
          </cell>
          <cell r="F494">
            <v>24.582682786733223</v>
          </cell>
          <cell r="G494">
            <v>0.96499999999999997</v>
          </cell>
          <cell r="H494">
            <v>0.45769150296490163</v>
          </cell>
          <cell r="I494">
            <v>15.261515576990019</v>
          </cell>
          <cell r="J494">
            <v>1</v>
          </cell>
          <cell r="K494">
            <v>0.47429171291699651</v>
          </cell>
          <cell r="L494">
            <v>12.908656162113136</v>
          </cell>
          <cell r="M494">
            <v>0.92500000000000004</v>
          </cell>
          <cell r="N494">
            <v>0.43871983444822177</v>
          </cell>
          <cell r="O494">
            <v>20.90510904802515</v>
          </cell>
          <cell r="P494">
            <v>0.90539705882352839</v>
          </cell>
          <cell r="Q494">
            <v>0.42942232189942192</v>
          </cell>
          <cell r="R494">
            <v>31.398974719159305</v>
          </cell>
          <cell r="S494">
            <v>0.93823529411764606</v>
          </cell>
          <cell r="T494">
            <v>0.44499722476624037</v>
          </cell>
          <cell r="U494">
            <v>27.037075689036261</v>
          </cell>
          <cell r="V494">
            <v>0.86786764705882269</v>
          </cell>
          <cell r="W494">
            <v>0.41162243290877237</v>
          </cell>
          <cell r="X494">
            <v>41.368106959461066</v>
          </cell>
          <cell r="Y494">
            <v>0.96499999999999997</v>
          </cell>
          <cell r="Z494">
            <v>0.45769150296490163</v>
          </cell>
          <cell r="AA494">
            <v>17.001546634639173</v>
          </cell>
          <cell r="AB494">
            <v>0.892625</v>
          </cell>
          <cell r="AC494">
            <v>0.42336464024253401</v>
          </cell>
          <cell r="AD494">
            <v>26.866288198190876</v>
          </cell>
          <cell r="AE494">
            <v>0.92500000000000004</v>
          </cell>
          <cell r="AF494">
            <v>0.43871983444822177</v>
          </cell>
          <cell r="AG494">
            <v>23.174125503430819</v>
          </cell>
          <cell r="AH494">
            <v>0.90539705882352839</v>
          </cell>
          <cell r="AI494">
            <v>0.42942232189942192</v>
          </cell>
          <cell r="AJ494">
            <v>34.408349271046745</v>
          </cell>
          <cell r="AK494">
            <v>0.83749227941176385</v>
          </cell>
          <cell r="AL494">
            <v>0.39721564775696533</v>
          </cell>
          <cell r="AM494">
            <v>51.557512624966471</v>
          </cell>
          <cell r="AN494">
            <v>0.86786764705882269</v>
          </cell>
          <cell r="AO494">
            <v>0.41162243290877237</v>
          </cell>
          <cell r="AP494">
            <v>45.146021367496971</v>
          </cell>
          <cell r="AQ494">
            <v>0.892625</v>
          </cell>
          <cell r="AR494">
            <v>0.42336464024253401</v>
          </cell>
          <cell r="AS494">
            <v>29.664755287728671</v>
          </cell>
          <cell r="AT494">
            <v>0.83749227941176385</v>
          </cell>
          <cell r="AU494">
            <v>0.39721564775696533</v>
          </cell>
          <cell r="AV494">
            <v>56.079452140765277</v>
          </cell>
        </row>
        <row r="495">
          <cell r="B495">
            <v>103</v>
          </cell>
          <cell r="C495">
            <v>0.49909427344937707</v>
          </cell>
          <cell r="D495">
            <v>0.94166666666666565</v>
          </cell>
          <cell r="E495">
            <v>0.46998044083149626</v>
          </cell>
          <cell r="F495">
            <v>13.64345716932811</v>
          </cell>
          <cell r="G495">
            <v>0.96499999999999997</v>
          </cell>
          <cell r="H495">
            <v>0.48162597387864886</v>
          </cell>
          <cell r="I495">
            <v>8.2764495750352012</v>
          </cell>
          <cell r="J495">
            <v>1</v>
          </cell>
          <cell r="K495">
            <v>0.49909427344937707</v>
          </cell>
          <cell r="L495">
            <v>6.786187519527954</v>
          </cell>
          <cell r="M495">
            <v>0.92500000000000004</v>
          </cell>
          <cell r="N495">
            <v>0.46166220294067378</v>
          </cell>
          <cell r="O495">
            <v>11.733623067353534</v>
          </cell>
          <cell r="P495">
            <v>0.90870833333333234</v>
          </cell>
          <cell r="Q495">
            <v>0.45353112540239388</v>
          </cell>
          <cell r="R495">
            <v>17.915554089996665</v>
          </cell>
          <cell r="S495">
            <v>0.94166666666666565</v>
          </cell>
          <cell r="T495">
            <v>0.46998044083149626</v>
          </cell>
          <cell r="U495">
            <v>15.005652041620339</v>
          </cell>
          <cell r="V495">
            <v>0.87104166666666583</v>
          </cell>
          <cell r="W495">
            <v>0.43473190776913406</v>
          </cell>
          <cell r="X495">
            <v>24.340066127977387</v>
          </cell>
          <cell r="Y495">
            <v>0.96499999999999997</v>
          </cell>
          <cell r="Z495">
            <v>0.48162597387864886</v>
          </cell>
          <cell r="AA495">
            <v>9.2200832027033055</v>
          </cell>
          <cell r="AB495">
            <v>0.892625</v>
          </cell>
          <cell r="AC495">
            <v>0.44550402583775023</v>
          </cell>
          <cell r="AD495">
            <v>15.49205176051156</v>
          </cell>
          <cell r="AE495">
            <v>0.92500000000000004</v>
          </cell>
          <cell r="AF495">
            <v>0.46166220294067378</v>
          </cell>
          <cell r="AG495">
            <v>13.007176999083338</v>
          </cell>
          <cell r="AH495">
            <v>0.90870833333333234</v>
          </cell>
          <cell r="AI495">
            <v>0.45353112540239388</v>
          </cell>
          <cell r="AJ495">
            <v>19.63263603434757</v>
          </cell>
          <cell r="AK495">
            <v>0.84055520833333242</v>
          </cell>
          <cell r="AL495">
            <v>0.41951629099721433</v>
          </cell>
          <cell r="AM495">
            <v>31.0780618509025</v>
          </cell>
          <cell r="AN495">
            <v>0.87104166666666583</v>
          </cell>
          <cell r="AO495">
            <v>0.43473190776913406</v>
          </cell>
          <cell r="AP495">
            <v>26.562906216056447</v>
          </cell>
          <cell r="AQ495">
            <v>0.892625</v>
          </cell>
          <cell r="AR495">
            <v>0.44550402583775023</v>
          </cell>
          <cell r="AS495">
            <v>17.105746837456614</v>
          </cell>
          <cell r="AT495">
            <v>0.84055520833333242</v>
          </cell>
          <cell r="AU495">
            <v>0.41951629099721433</v>
          </cell>
          <cell r="AV495">
            <v>33.803816232815464</v>
          </cell>
        </row>
        <row r="496">
          <cell r="B496">
            <v>104</v>
          </cell>
          <cell r="C496">
            <v>0.52402323448777732</v>
          </cell>
          <cell r="D496">
            <v>0.94509803921568525</v>
          </cell>
          <cell r="E496">
            <v>0.4952533314178596</v>
          </cell>
          <cell r="F496">
            <v>7.2312991544216469</v>
          </cell>
          <cell r="G496">
            <v>0.96499999999999997</v>
          </cell>
          <cell r="H496">
            <v>0.50568242128070506</v>
          </cell>
          <cell r="I496">
            <v>4.290296488201343</v>
          </cell>
          <cell r="J496">
            <v>1</v>
          </cell>
          <cell r="K496">
            <v>0.52402323448777732</v>
          </cell>
          <cell r="L496">
            <v>3.3992401899779194</v>
          </cell>
          <cell r="M496">
            <v>0.92500000000000004</v>
          </cell>
          <cell r="N496">
            <v>0.48472149190119407</v>
          </cell>
          <cell r="O496">
            <v>6.3166527936035948</v>
          </cell>
          <cell r="P496">
            <v>0.91201960784313618</v>
          </cell>
          <cell r="Q496">
            <v>0.4779194648182345</v>
          </cell>
          <cell r="R496">
            <v>9.7902926813530158</v>
          </cell>
          <cell r="S496">
            <v>0.94509803921568525</v>
          </cell>
          <cell r="T496">
            <v>0.4952533314178596</v>
          </cell>
          <cell r="U496">
            <v>7.95328908013557</v>
          </cell>
          <cell r="V496">
            <v>0.87421568627450885</v>
          </cell>
          <cell r="W496">
            <v>0.45810933156152012</v>
          </cell>
          <cell r="X496">
            <v>13.758662744934897</v>
          </cell>
          <cell r="Y496">
            <v>0.96499999999999997</v>
          </cell>
          <cell r="Z496">
            <v>0.50568242128070506</v>
          </cell>
          <cell r="AA496">
            <v>4.7794516509591549</v>
          </cell>
          <cell r="AB496">
            <v>0.892625</v>
          </cell>
          <cell r="AC496">
            <v>0.46775623968465224</v>
          </cell>
          <cell r="AD496">
            <v>8.5902803327168531</v>
          </cell>
          <cell r="AE496">
            <v>0.92500000000000004</v>
          </cell>
          <cell r="AF496">
            <v>0.48472149190119407</v>
          </cell>
          <cell r="AG496">
            <v>7.0022550116472608</v>
          </cell>
          <cell r="AH496">
            <v>0.91201960784313618</v>
          </cell>
          <cell r="AI496">
            <v>0.4779194648182345</v>
          </cell>
          <cell r="AJ496">
            <v>10.728624519074325</v>
          </cell>
          <cell r="AK496">
            <v>0.84361813725490098</v>
          </cell>
          <cell r="AL496">
            <v>0.44207550495686687</v>
          </cell>
          <cell r="AM496">
            <v>18.040308611829861</v>
          </cell>
          <cell r="AN496">
            <v>0.87421568627450885</v>
          </cell>
          <cell r="AO496">
            <v>0.45810933156152012</v>
          </cell>
          <cell r="AP496">
            <v>15.015163320857638</v>
          </cell>
          <cell r="AQ496">
            <v>0.892625</v>
          </cell>
          <cell r="AR496">
            <v>0.46775623968465224</v>
          </cell>
          <cell r="AS496">
            <v>9.485067756408327</v>
          </cell>
          <cell r="AT496">
            <v>0.84361813725490098</v>
          </cell>
          <cell r="AU496">
            <v>0.44207550495686687</v>
          </cell>
          <cell r="AV496">
            <v>19.622564625273295</v>
          </cell>
        </row>
        <row r="497">
          <cell r="B497">
            <v>105</v>
          </cell>
          <cell r="C497">
            <v>0.54888956848641235</v>
          </cell>
          <cell r="D497">
            <v>0.94852941176470484</v>
          </cell>
          <cell r="E497">
            <v>0.52063789952019934</v>
          </cell>
          <cell r="F497">
            <v>3.6499741577151754</v>
          </cell>
          <cell r="G497">
            <v>0.96499999999999997</v>
          </cell>
          <cell r="H497">
            <v>0.52967843358938793</v>
          </cell>
          <cell r="I497">
            <v>2.1207689720355818</v>
          </cell>
          <cell r="J497">
            <v>1</v>
          </cell>
          <cell r="K497">
            <v>0.54888956848641235</v>
          </cell>
          <cell r="L497">
            <v>1.6179593508248433</v>
          </cell>
          <cell r="M497">
            <v>0.92500000000000004</v>
          </cell>
          <cell r="N497">
            <v>0.50772285084993141</v>
          </cell>
          <cell r="O497">
            <v>3.2548354276662148</v>
          </cell>
          <cell r="P497">
            <v>0.91533088235294013</v>
          </cell>
          <cell r="Q497">
            <v>0.50241557303699236</v>
          </cell>
          <cell r="R497">
            <v>5.1113212426669037</v>
          </cell>
          <cell r="S497">
            <v>0.94852941176470484</v>
          </cell>
          <cell r="T497">
            <v>0.52063789952019934</v>
          </cell>
          <cell r="U497">
            <v>4.0143961674691448</v>
          </cell>
          <cell r="V497">
            <v>0.87738970588235199</v>
          </cell>
          <cell r="W497">
            <v>0.48159005705618441</v>
          </cell>
          <cell r="X497">
            <v>7.4556909516723815</v>
          </cell>
          <cell r="Y497">
            <v>0.96499999999999997</v>
          </cell>
          <cell r="Z497">
            <v>0.52967843358938793</v>
          </cell>
          <cell r="AA497">
            <v>2.3625669677080663</v>
          </cell>
          <cell r="AB497">
            <v>0.892625</v>
          </cell>
          <cell r="AC497">
            <v>0.48995255107018382</v>
          </cell>
          <cell r="AD497">
            <v>4.5721231064481946</v>
          </cell>
          <cell r="AE497">
            <v>0.92500000000000004</v>
          </cell>
          <cell r="AF497">
            <v>0.50772285084993141</v>
          </cell>
          <cell r="AG497">
            <v>3.6081115157289876</v>
          </cell>
          <cell r="AH497">
            <v>0.91533088235294013</v>
          </cell>
          <cell r="AI497">
            <v>0.50241557303699236</v>
          </cell>
          <cell r="AJ497">
            <v>5.6012060306825342</v>
          </cell>
          <cell r="AK497">
            <v>0.84668106617646965</v>
          </cell>
          <cell r="AL497">
            <v>0.46473440505921798</v>
          </cell>
          <cell r="AM497">
            <v>10.06513007267746</v>
          </cell>
          <cell r="AN497">
            <v>0.87738970588235199</v>
          </cell>
          <cell r="AO497">
            <v>0.48159005705618441</v>
          </cell>
          <cell r="AP497">
            <v>8.1365768886524918</v>
          </cell>
          <cell r="AQ497">
            <v>0.892625</v>
          </cell>
          <cell r="AR497">
            <v>0.48995255107018382</v>
          </cell>
          <cell r="AS497">
            <v>5.0483681295166276</v>
          </cell>
          <cell r="AT497">
            <v>0.84668106617646965</v>
          </cell>
          <cell r="AU497">
            <v>0.46473440505921798</v>
          </cell>
          <cell r="AV497">
            <v>10.94790946000685</v>
          </cell>
        </row>
        <row r="498">
          <cell r="B498">
            <v>106</v>
          </cell>
          <cell r="C498">
            <v>0.57350892385715202</v>
          </cell>
          <cell r="D498">
            <v>0.95196078431372444</v>
          </cell>
          <cell r="E498">
            <v>0.54595800496597446</v>
          </cell>
          <cell r="F498">
            <v>1.7496592789393377</v>
          </cell>
          <cell r="G498">
            <v>0.96499999999999997</v>
          </cell>
          <cell r="H498">
            <v>0.55343611152215166</v>
          </cell>
          <cell r="I498">
            <v>0.99744338492279838</v>
          </cell>
          <cell r="J498">
            <v>1</v>
          </cell>
          <cell r="K498">
            <v>0.57350892385715202</v>
          </cell>
          <cell r="L498">
            <v>0.72987834092203918</v>
          </cell>
          <cell r="M498">
            <v>0.92500000000000004</v>
          </cell>
          <cell r="N498">
            <v>0.53049575456786568</v>
          </cell>
          <cell r="O498">
            <v>1.6022811052841686</v>
          </cell>
          <cell r="P498">
            <v>0.91864215686274409</v>
          </cell>
          <cell r="Q498">
            <v>0.52684947479216537</v>
          </cell>
          <cell r="R498">
            <v>2.5433138515562592</v>
          </cell>
          <cell r="S498">
            <v>0.95196078431372444</v>
          </cell>
          <cell r="T498">
            <v>0.54595800496597446</v>
          </cell>
          <cell r="U498">
            <v>1.9243493789960708</v>
          </cell>
          <cell r="V498">
            <v>0.88056372549019513</v>
          </cell>
          <cell r="W498">
            <v>0.50501115459352641</v>
          </cell>
          <cell r="X498">
            <v>3.8651043208632014</v>
          </cell>
          <cell r="Y498">
            <v>0.96499999999999997</v>
          </cell>
          <cell r="Z498">
            <v>0.55343611152215166</v>
          </cell>
          <cell r="AA498">
            <v>1.1111661970024276</v>
          </cell>
          <cell r="AB498">
            <v>0.892625</v>
          </cell>
          <cell r="AC498">
            <v>0.51192840315799037</v>
          </cell>
          <cell r="AD498">
            <v>2.3319997266369676</v>
          </cell>
          <cell r="AE498">
            <v>0.92500000000000004</v>
          </cell>
          <cell r="AF498">
            <v>0.53049575456786568</v>
          </cell>
          <cell r="AG498">
            <v>1.7761908507785988</v>
          </cell>
          <cell r="AH498">
            <v>0.91864215686274409</v>
          </cell>
          <cell r="AI498">
            <v>0.52684947479216537</v>
          </cell>
          <cell r="AJ498">
            <v>2.7870728930789115</v>
          </cell>
          <cell r="AK498">
            <v>0.84974399509803833</v>
          </cell>
          <cell r="AL498">
            <v>0.48733576418275304</v>
          </cell>
          <cell r="AM498">
            <v>5.3875178365080583</v>
          </cell>
          <cell r="AN498">
            <v>0.88056372549019513</v>
          </cell>
          <cell r="AO498">
            <v>0.50501115459352641</v>
          </cell>
          <cell r="AP498">
            <v>4.2180823606043072</v>
          </cell>
          <cell r="AQ498">
            <v>0.892625</v>
          </cell>
          <cell r="AR498">
            <v>0.51192840315799037</v>
          </cell>
          <cell r="AS498">
            <v>2.5749072857185435</v>
          </cell>
          <cell r="AT498">
            <v>0.84974399509803833</v>
          </cell>
          <cell r="AU498">
            <v>0.48733576418275304</v>
          </cell>
          <cell r="AV498">
            <v>5.8600392704683824</v>
          </cell>
        </row>
        <row r="499">
          <cell r="B499">
            <v>107</v>
          </cell>
          <cell r="C499">
            <v>0.59790717439860863</v>
          </cell>
          <cell r="D499">
            <v>0.95539215686274404</v>
          </cell>
          <cell r="E499">
            <v>0.57123582495239555</v>
          </cell>
          <cell r="F499">
            <v>0.79441878963941148</v>
          </cell>
          <cell r="G499">
            <v>0.96499999999999997</v>
          </cell>
          <cell r="H499">
            <v>0.57698042329465726</v>
          </cell>
          <cell r="I499">
            <v>0.4454221965076321</v>
          </cell>
          <cell r="J499">
            <v>1</v>
          </cell>
          <cell r="K499">
            <v>0.59790717439860863</v>
          </cell>
          <cell r="L499">
            <v>0.31128659907319695</v>
          </cell>
          <cell r="M499">
            <v>0.92500000000000004</v>
          </cell>
          <cell r="N499">
            <v>0.55306413631871298</v>
          </cell>
          <cell r="O499">
            <v>0.75227778130660972</v>
          </cell>
          <cell r="P499">
            <v>0.92195343137254793</v>
          </cell>
          <cell r="Q499">
            <v>0.55124257107906172</v>
          </cell>
          <cell r="R499">
            <v>1.2033702846322047</v>
          </cell>
          <cell r="S499">
            <v>0.95539215686274404</v>
          </cell>
          <cell r="T499">
            <v>0.57123582495239555</v>
          </cell>
          <cell r="U499">
            <v>0.87373543118186414</v>
          </cell>
          <cell r="V499">
            <v>0.88373774509803826</v>
          </cell>
          <cell r="W499">
            <v>0.52839313808096589</v>
          </cell>
          <cell r="X499">
            <v>1.9131835251596483</v>
          </cell>
          <cell r="Y499">
            <v>0.96499999999999997</v>
          </cell>
          <cell r="Z499">
            <v>0.57698042329465726</v>
          </cell>
          <cell r="AA499">
            <v>0.49620669767854692</v>
          </cell>
          <cell r="AB499">
            <v>0.892625</v>
          </cell>
          <cell r="AC499">
            <v>0.53370689154755802</v>
          </cell>
          <cell r="AD499">
            <v>1.1381828304148347</v>
          </cell>
          <cell r="AE499">
            <v>0.92500000000000004</v>
          </cell>
          <cell r="AF499">
            <v>0.55306413631871298</v>
          </cell>
          <cell r="AG499">
            <v>0.83392914513826677</v>
          </cell>
          <cell r="AH499">
            <v>0.92195343137254793</v>
          </cell>
          <cell r="AI499">
            <v>0.55124257107906172</v>
          </cell>
          <cell r="AJ499">
            <v>1.318705003152806</v>
          </cell>
          <cell r="AK499">
            <v>0.85280692401960689</v>
          </cell>
          <cell r="AL499">
            <v>0.50989937824813203</v>
          </cell>
          <cell r="AM499">
            <v>2.7619877146051914</v>
          </cell>
          <cell r="AN499">
            <v>0.88373774509803826</v>
          </cell>
          <cell r="AO499">
            <v>0.52839313808096589</v>
          </cell>
          <cell r="AP499">
            <v>2.0879037175049384</v>
          </cell>
          <cell r="AQ499">
            <v>0.892625</v>
          </cell>
          <cell r="AR499">
            <v>0.53370689154755802</v>
          </cell>
          <cell r="AS499">
            <v>1.2567391106607744</v>
          </cell>
          <cell r="AT499">
            <v>0.85280692401960689</v>
          </cell>
          <cell r="AU499">
            <v>0.50989937824813203</v>
          </cell>
          <cell r="AV499">
            <v>3.0042325544537305</v>
          </cell>
        </row>
        <row r="500">
          <cell r="B500">
            <v>108</v>
          </cell>
          <cell r="C500">
            <v>0.62213404349715629</v>
          </cell>
          <cell r="D500">
            <v>0.95882352941176363</v>
          </cell>
          <cell r="E500">
            <v>0.59651675935315507</v>
          </cell>
          <cell r="F500">
            <v>0.34061831698205869</v>
          </cell>
          <cell r="G500">
            <v>0.96499999999999997</v>
          </cell>
          <cell r="H500">
            <v>0.60035935197475576</v>
          </cell>
          <cell r="I500">
            <v>0.18842230902182253</v>
          </cell>
          <cell r="J500">
            <v>1</v>
          </cell>
          <cell r="K500">
            <v>0.62213404349715629</v>
          </cell>
          <cell r="L500">
            <v>0.12516610819318921</v>
          </cell>
          <cell r="M500">
            <v>0.92500000000000004</v>
          </cell>
          <cell r="N500">
            <v>0.57547399023486956</v>
          </cell>
          <cell r="O500">
            <v>0.33621991991651196</v>
          </cell>
          <cell r="P500">
            <v>0.92526470588235188</v>
          </cell>
          <cell r="Q500">
            <v>0.57563867277579461</v>
          </cell>
          <cell r="R500">
            <v>0.54002135497140591</v>
          </cell>
          <cell r="S500">
            <v>0.95882352941176363</v>
          </cell>
          <cell r="T500">
            <v>0.59651675935315507</v>
          </cell>
          <cell r="U500">
            <v>0.37462645136055495</v>
          </cell>
          <cell r="V500">
            <v>0.8869117647058814</v>
          </cell>
          <cell r="W500">
            <v>0.55177800240166841</v>
          </cell>
          <cell r="X500">
            <v>0.90227047857573717</v>
          </cell>
          <cell r="Y500">
            <v>0.96499999999999997</v>
          </cell>
          <cell r="Z500">
            <v>0.60035935197475576</v>
          </cell>
          <cell r="AA500">
            <v>0.2099051472103349</v>
          </cell>
          <cell r="AB500">
            <v>0.892625</v>
          </cell>
          <cell r="AC500">
            <v>0.55533240057664912</v>
          </cell>
          <cell r="AD500">
            <v>0.53072680998133193</v>
          </cell>
          <cell r="AE500">
            <v>0.92500000000000004</v>
          </cell>
          <cell r="AF500">
            <v>0.57547399023486956</v>
          </cell>
          <cell r="AG500">
            <v>0.37271284273136862</v>
          </cell>
          <cell r="AH500">
            <v>0.92526470588235188</v>
          </cell>
          <cell r="AI500">
            <v>0.57563867277579461</v>
          </cell>
          <cell r="AJ500">
            <v>0.5917786667200311</v>
          </cell>
          <cell r="AK500">
            <v>0.85586985294117557</v>
          </cell>
          <cell r="AL500">
            <v>0.53246577231761005</v>
          </cell>
          <cell r="AM500">
            <v>1.3536518961990252</v>
          </cell>
          <cell r="AN500">
            <v>0.8869117647058814</v>
          </cell>
          <cell r="AO500">
            <v>0.55177800240166841</v>
          </cell>
          <cell r="AP500">
            <v>0.98466972020158949</v>
          </cell>
          <cell r="AQ500">
            <v>0.892625</v>
          </cell>
          <cell r="AR500">
            <v>0.55533240057664912</v>
          </cell>
          <cell r="AS500">
            <v>0.58600878642376997</v>
          </cell>
          <cell r="AT500">
            <v>0.85586985294117557</v>
          </cell>
          <cell r="AU500">
            <v>0.53246577231761005</v>
          </cell>
          <cell r="AV500">
            <v>1.4723762428249758</v>
          </cell>
        </row>
        <row r="501">
          <cell r="B501">
            <v>109</v>
          </cell>
          <cell r="C501">
            <v>0.64602467259922935</v>
          </cell>
          <cell r="D501">
            <v>0.96225490196078323</v>
          </cell>
          <cell r="E501">
            <v>0.62164040799621856</v>
          </cell>
          <cell r="F501">
            <v>0.1374337823595953</v>
          </cell>
          <cell r="G501">
            <v>0.96499999999999997</v>
          </cell>
          <cell r="H501">
            <v>0.62341380905825627</v>
          </cell>
          <cell r="I501">
            <v>7.530121367989398E-2</v>
          </cell>
          <cell r="J501">
            <v>1</v>
          </cell>
          <cell r="K501">
            <v>0.64602467259922935</v>
          </cell>
          <cell r="L501">
            <v>4.7296011194157862E-2</v>
          </cell>
          <cell r="M501">
            <v>0.92500000000000004</v>
          </cell>
          <cell r="N501">
            <v>0.5975728221542872</v>
          </cell>
          <cell r="O501">
            <v>0.14273410100570852</v>
          </cell>
          <cell r="P501">
            <v>0.92857598039215583</v>
          </cell>
          <cell r="Q501">
            <v>0.5998829937163509</v>
          </cell>
          <cell r="R501">
            <v>0.22916417892507956</v>
          </cell>
          <cell r="S501">
            <v>0.96225490196078323</v>
          </cell>
          <cell r="T501">
            <v>0.62164040799621856</v>
          </cell>
          <cell r="U501">
            <v>0.15115549462698433</v>
          </cell>
          <cell r="V501">
            <v>0.89008578431372454</v>
          </cell>
          <cell r="W501">
            <v>0.57501737739650216</v>
          </cell>
          <cell r="X501">
            <v>0.40441747628121955</v>
          </cell>
          <cell r="Y501">
            <v>0.96499999999999997</v>
          </cell>
          <cell r="Z501">
            <v>0.62341380905825627</v>
          </cell>
          <cell r="AA501">
            <v>8.3886629054972531E-2</v>
          </cell>
          <cell r="AB501">
            <v>0.892625</v>
          </cell>
          <cell r="AC501">
            <v>0.57665777337888713</v>
          </cell>
          <cell r="AD501">
            <v>0.23599701654401176</v>
          </cell>
          <cell r="AE501">
            <v>0.92500000000000004</v>
          </cell>
          <cell r="AF501">
            <v>0.5975728221542872</v>
          </cell>
          <cell r="AG501">
            <v>0.15822629591296652</v>
          </cell>
          <cell r="AH501">
            <v>0.92857598039215583</v>
          </cell>
          <cell r="AI501">
            <v>0.5998829937163509</v>
          </cell>
          <cell r="AJ501">
            <v>0.25112798043228313</v>
          </cell>
          <cell r="AK501">
            <v>0.85893278186274413</v>
          </cell>
          <cell r="AL501">
            <v>0.55489176918762462</v>
          </cell>
          <cell r="AM501">
            <v>0.63287859384021394</v>
          </cell>
          <cell r="AN501">
            <v>0.89008578431372454</v>
          </cell>
          <cell r="AO501">
            <v>0.57501737739650216</v>
          </cell>
          <cell r="AP501">
            <v>0.4413506289633467</v>
          </cell>
          <cell r="AQ501">
            <v>0.892625</v>
          </cell>
          <cell r="AR501">
            <v>0.57665777337888713</v>
          </cell>
          <cell r="AS501">
            <v>0.26057912030004893</v>
          </cell>
          <cell r="AT501">
            <v>0.85893278186274413</v>
          </cell>
          <cell r="AU501">
            <v>0.55489176918762462</v>
          </cell>
          <cell r="AV501">
            <v>0.68838628954707415</v>
          </cell>
        </row>
        <row r="502">
          <cell r="B502">
            <v>110</v>
          </cell>
          <cell r="C502">
            <v>0.6694186909810107</v>
          </cell>
          <cell r="D502">
            <v>0.96568627450980282</v>
          </cell>
          <cell r="E502">
            <v>0.64644844178068117</v>
          </cell>
          <cell r="F502">
            <v>5.1999389821112976E-2</v>
          </cell>
          <cell r="G502">
            <v>0.96499999999999997</v>
          </cell>
          <cell r="H502">
            <v>0.6459890367966753</v>
          </cell>
          <cell r="I502">
            <v>2.83573972330016E-2</v>
          </cell>
          <cell r="J502">
            <v>1</v>
          </cell>
          <cell r="K502">
            <v>0.6694186909810107</v>
          </cell>
          <cell r="L502">
            <v>1.6741621047202542E-2</v>
          </cell>
          <cell r="M502">
            <v>0.92500000000000004</v>
          </cell>
          <cell r="N502">
            <v>0.61921228915743498</v>
          </cell>
          <cell r="O502">
            <v>5.7440081450072199E-2</v>
          </cell>
          <cell r="P502">
            <v>0.93188725490195967</v>
          </cell>
          <cell r="Q502">
            <v>0.62382274631835732</v>
          </cell>
          <cell r="R502">
            <v>9.1692485218953346E-2</v>
          </cell>
          <cell r="S502">
            <v>0.96568627450980282</v>
          </cell>
          <cell r="T502">
            <v>0.64644844178068117</v>
          </cell>
          <cell r="U502">
            <v>5.7191131276195566E-2</v>
          </cell>
          <cell r="V502">
            <v>0.89325980392156767</v>
          </cell>
          <cell r="W502">
            <v>0.59796480864713009</v>
          </cell>
          <cell r="X502">
            <v>0.17187039969668055</v>
          </cell>
          <cell r="Y502">
            <v>0.96499999999999997</v>
          </cell>
          <cell r="Z502">
            <v>0.6459890367966753</v>
          </cell>
          <cell r="AA502">
            <v>3.1590546106755116E-2</v>
          </cell>
          <cell r="AB502">
            <v>0.892625</v>
          </cell>
          <cell r="AC502">
            <v>0.59753985903692464</v>
          </cell>
          <cell r="AD502">
            <v>9.9907502459681552E-2</v>
          </cell>
          <cell r="AE502">
            <v>0.92500000000000004</v>
          </cell>
          <cell r="AF502">
            <v>0.61921228915743498</v>
          </cell>
          <cell r="AG502">
            <v>6.3674561725235765E-2</v>
          </cell>
          <cell r="AH502">
            <v>0.93188725490195967</v>
          </cell>
          <cell r="AI502">
            <v>0.62382274631835732</v>
          </cell>
          <cell r="AJ502">
            <v>0.10048057572462393</v>
          </cell>
          <cell r="AK502">
            <v>0.8619957107843127</v>
          </cell>
          <cell r="AL502">
            <v>0.57703604034448053</v>
          </cell>
          <cell r="AM502">
            <v>0.28169947122324152</v>
          </cell>
          <cell r="AN502">
            <v>0.89325980392156767</v>
          </cell>
          <cell r="AO502">
            <v>0.59796480864713009</v>
          </cell>
          <cell r="AP502">
            <v>0.18756634778454637</v>
          </cell>
          <cell r="AQ502">
            <v>0.892625</v>
          </cell>
          <cell r="AR502">
            <v>0.59753985903692464</v>
          </cell>
          <cell r="AS502">
            <v>0.11031414499879355</v>
          </cell>
          <cell r="AT502">
            <v>0.8619957107843127</v>
          </cell>
          <cell r="AU502">
            <v>0.57703604034448053</v>
          </cell>
          <cell r="AV502">
            <v>0.30640640345579373</v>
          </cell>
        </row>
        <row r="503">
          <cell r="B503">
            <v>111</v>
          </cell>
          <cell r="C503">
            <v>0.69687048842600352</v>
          </cell>
          <cell r="D503">
            <v>0.96911764705882242</v>
          </cell>
          <cell r="E503">
            <v>0.67534948804814088</v>
          </cell>
          <cell r="F503">
            <v>1.8384465297708281E-2</v>
          </cell>
          <cell r="G503">
            <v>0.96499999999999997</v>
          </cell>
          <cell r="H503">
            <v>0.67248002133109341</v>
          </cell>
          <cell r="I503">
            <v>1.003882950839419E-2</v>
          </cell>
          <cell r="J503">
            <v>1</v>
          </cell>
          <cell r="K503">
            <v>0.69687048842600352</v>
          </cell>
          <cell r="L503">
            <v>5.5344670008840788E-3</v>
          </cell>
          <cell r="M503">
            <v>0.92500000000000004</v>
          </cell>
          <cell r="N503">
            <v>0.64460520179405334</v>
          </cell>
          <cell r="O503">
            <v>2.1872477125983475E-2</v>
          </cell>
          <cell r="P503">
            <v>0.93519852941176362</v>
          </cell>
          <cell r="Q503">
            <v>0.65171225596645599</v>
          </cell>
          <cell r="R503">
            <v>3.4492627272910484E-2</v>
          </cell>
          <cell r="S503">
            <v>0.96911764705882242</v>
          </cell>
          <cell r="T503">
            <v>0.67534948804814088</v>
          </cell>
          <cell r="U503">
            <v>2.0220013579024563E-2</v>
          </cell>
          <cell r="V503">
            <v>0.89643382352941081</v>
          </cell>
          <cell r="W503">
            <v>0.62469827644453035</v>
          </cell>
          <cell r="X503">
            <v>6.9097949029949202E-2</v>
          </cell>
          <cell r="Y503">
            <v>0.96499999999999997</v>
          </cell>
          <cell r="Z503">
            <v>0.67248002133109341</v>
          </cell>
          <cell r="AA503">
            <v>1.1183399655371417E-2</v>
          </cell>
          <cell r="AB503">
            <v>0.892625</v>
          </cell>
          <cell r="AC503">
            <v>0.62204401973126144</v>
          </cell>
          <cell r="AD503">
            <v>4.0208787523192235E-2</v>
          </cell>
          <cell r="AE503">
            <v>0.92500000000000004</v>
          </cell>
          <cell r="AF503">
            <v>0.64460520179405334</v>
          </cell>
          <cell r="AG503">
            <v>2.4246490598256135E-2</v>
          </cell>
          <cell r="AH503">
            <v>0.93519852941176362</v>
          </cell>
          <cell r="AI503">
            <v>0.65171225596645599</v>
          </cell>
          <cell r="AJ503">
            <v>3.7798507024439362E-2</v>
          </cell>
          <cell r="AK503">
            <v>0.86505863970588137</v>
          </cell>
          <cell r="AL503">
            <v>0.60283383676897173</v>
          </cell>
          <cell r="AM503">
            <v>0.11914872378144829</v>
          </cell>
          <cell r="AN503">
            <v>0.89643382352941081</v>
          </cell>
          <cell r="AO503">
            <v>0.62469827644453035</v>
          </cell>
          <cell r="AP503">
            <v>7.540827252291904E-2</v>
          </cell>
          <cell r="AQ503">
            <v>0.892625</v>
          </cell>
          <cell r="AR503">
            <v>0.62204401973126144</v>
          </cell>
          <cell r="AS503">
            <v>4.4397046346435584E-2</v>
          </cell>
          <cell r="AT503">
            <v>0.86505863970588137</v>
          </cell>
          <cell r="AU503">
            <v>0.60283383676897173</v>
          </cell>
          <cell r="AV503">
            <v>0.12959886566946915</v>
          </cell>
        </row>
        <row r="504">
          <cell r="B504">
            <v>112</v>
          </cell>
          <cell r="C504">
            <v>0.72371690781180376</v>
          </cell>
          <cell r="D504">
            <v>0.97254901960784201</v>
          </cell>
          <cell r="E504">
            <v>0.70385016916598875</v>
          </cell>
          <cell r="F504">
            <v>5.9685260708621816E-3</v>
          </cell>
          <cell r="G504">
            <v>0.96499999999999997</v>
          </cell>
          <cell r="H504">
            <v>0.69838681603839059</v>
          </cell>
          <cell r="I504">
            <v>3.2879172264500553E-3</v>
          </cell>
          <cell r="J504">
            <v>1</v>
          </cell>
          <cell r="K504">
            <v>0.72371690781180376</v>
          </cell>
          <cell r="L504">
            <v>1.6776602788003919E-3</v>
          </cell>
          <cell r="M504">
            <v>0.92500000000000004</v>
          </cell>
          <cell r="N504">
            <v>0.66943813972591848</v>
          </cell>
          <cell r="O504">
            <v>7.773364594453081E-3</v>
          </cell>
          <cell r="P504">
            <v>0.93850980392156746</v>
          </cell>
          <cell r="Q504">
            <v>0.67921541324517909</v>
          </cell>
          <cell r="R504">
            <v>1.2013359338671885E-2</v>
          </cell>
          <cell r="S504">
            <v>0.97254901960784201</v>
          </cell>
          <cell r="T504">
            <v>0.70385016916598875</v>
          </cell>
          <cell r="U504">
            <v>6.5644377601038672E-3</v>
          </cell>
          <cell r="V504">
            <v>0.89960784313725395</v>
          </cell>
          <cell r="W504">
            <v>0.65106140647853961</v>
          </cell>
          <cell r="X504">
            <v>2.5932579365087926E-2</v>
          </cell>
          <cell r="Y504">
            <v>0.96499999999999997</v>
          </cell>
          <cell r="Z504">
            <v>0.69838681603839059</v>
          </cell>
          <cell r="AA504">
            <v>3.6627868165731037E-3</v>
          </cell>
          <cell r="AB504">
            <v>0.892625</v>
          </cell>
          <cell r="AC504">
            <v>0.64600780483551135</v>
          </cell>
          <cell r="AD504">
            <v>1.5197151703745545E-2</v>
          </cell>
          <cell r="AE504">
            <v>0.92500000000000004</v>
          </cell>
          <cell r="AF504">
            <v>0.66943813972591848</v>
          </cell>
          <cell r="AG504">
            <v>8.6170766333696219E-3</v>
          </cell>
          <cell r="AH504">
            <v>0.93850980392156746</v>
          </cell>
          <cell r="AI504">
            <v>0.67921541324517909</v>
          </cell>
          <cell r="AJ504">
            <v>1.3164756739378052E-2</v>
          </cell>
          <cell r="AK504">
            <v>0.86812156862744994</v>
          </cell>
          <cell r="AL504">
            <v>0.62827425725179065</v>
          </cell>
          <cell r="AM504">
            <v>4.732184147815139E-2</v>
          </cell>
          <cell r="AN504">
            <v>0.89960784313725395</v>
          </cell>
          <cell r="AO504">
            <v>0.65106140647853961</v>
          </cell>
          <cell r="AP504">
            <v>2.830085464819208E-2</v>
          </cell>
          <cell r="AQ504">
            <v>0.892625</v>
          </cell>
          <cell r="AR504">
            <v>0.64600780483551135</v>
          </cell>
          <cell r="AS504">
            <v>1.6780129172903679E-2</v>
          </cell>
          <cell r="AT504">
            <v>0.86812156862744994</v>
          </cell>
          <cell r="AU504">
            <v>0.62827425725179065</v>
          </cell>
          <cell r="AV504">
            <v>5.1472284237036495E-2</v>
          </cell>
        </row>
        <row r="505">
          <cell r="B505">
            <v>113</v>
          </cell>
          <cell r="C505">
            <v>0.74992272887735956</v>
          </cell>
          <cell r="D505">
            <v>0.97598039215686161</v>
          </cell>
          <cell r="E505">
            <v>0.73190987901706916</v>
          </cell>
          <cell r="F505">
            <v>1.767577986214221E-3</v>
          </cell>
          <cell r="G505">
            <v>0.96499999999999997</v>
          </cell>
          <cell r="H505">
            <v>0.72367543336665197</v>
          </cell>
          <cell r="I505">
            <v>9.916791832718251E-4</v>
          </cell>
          <cell r="J505">
            <v>1</v>
          </cell>
          <cell r="K505">
            <v>0.74992272887735956</v>
          </cell>
          <cell r="L505">
            <v>4.6350916946828372E-4</v>
          </cell>
          <cell r="M505">
            <v>0.92500000000000004</v>
          </cell>
          <cell r="N505">
            <v>0.69367852421155762</v>
          </cell>
          <cell r="O505">
            <v>2.5695778609310916E-3</v>
          </cell>
          <cell r="P505">
            <v>0.94182107843137142</v>
          </cell>
          <cell r="Q505">
            <v>0.70629303325147175</v>
          </cell>
          <cell r="R505">
            <v>3.8537005109930294E-3</v>
          </cell>
          <cell r="S505">
            <v>0.97598039215686161</v>
          </cell>
          <cell r="T505">
            <v>0.73190987901706916</v>
          </cell>
          <cell r="U505">
            <v>1.9440571321751559E-3</v>
          </cell>
          <cell r="V505">
            <v>0.90278186274509709</v>
          </cell>
          <cell r="W505">
            <v>0.67701663809078905</v>
          </cell>
          <cell r="X505">
            <v>9.0488777700374265E-3</v>
          </cell>
          <cell r="Y505">
            <v>0.96499999999999997</v>
          </cell>
          <cell r="Z505">
            <v>0.72367543336665197</v>
          </cell>
          <cell r="AA505">
            <v>1.1047447939192213E-3</v>
          </cell>
          <cell r="AB505">
            <v>0.892625</v>
          </cell>
          <cell r="AC505">
            <v>0.66939977586415311</v>
          </cell>
          <cell r="AD505">
            <v>5.379673091856634E-3</v>
          </cell>
          <cell r="AE505">
            <v>0.92500000000000004</v>
          </cell>
          <cell r="AF505">
            <v>0.69367852421155762</v>
          </cell>
          <cell r="AG505">
            <v>2.8484768820509817E-3</v>
          </cell>
          <cell r="AH505">
            <v>0.94182107843137142</v>
          </cell>
          <cell r="AI505">
            <v>0.70629303325147175</v>
          </cell>
          <cell r="AJ505">
            <v>4.2230510503691318E-3</v>
          </cell>
          <cell r="AK505">
            <v>0.87118449754901861</v>
          </cell>
          <cell r="AL505">
            <v>0.65332105575761135</v>
          </cell>
          <cell r="AM505">
            <v>1.7590746671678845E-2</v>
          </cell>
          <cell r="AN505">
            <v>0.90278186274509709</v>
          </cell>
          <cell r="AO505">
            <v>0.67701663809078905</v>
          </cell>
          <cell r="AP505">
            <v>9.8752604163954288E-3</v>
          </cell>
          <cell r="AQ505">
            <v>0.892625</v>
          </cell>
          <cell r="AR505">
            <v>0.66939977586415311</v>
          </cell>
          <cell r="AS505">
            <v>5.9400347610598482E-3</v>
          </cell>
          <cell r="AT505">
            <v>0.87118449754901861</v>
          </cell>
          <cell r="AU505">
            <v>0.65332105575761135</v>
          </cell>
          <cell r="AV505">
            <v>1.9133573088959341E-2</v>
          </cell>
        </row>
        <row r="506">
          <cell r="B506">
            <v>114</v>
          </cell>
          <cell r="C506">
            <v>0.77545434519305856</v>
          </cell>
          <cell r="D506">
            <v>0.9794117647058812</v>
          </cell>
          <cell r="E506">
            <v>0.75948910867437702</v>
          </cell>
          <cell r="F506">
            <v>4.7387019617093577E-4</v>
          </cell>
          <cell r="G506">
            <v>0.96499999999999997</v>
          </cell>
          <cell r="H506">
            <v>0.74831344311130144</v>
          </cell>
          <cell r="I506">
            <v>2.7402532055689961E-4</v>
          </cell>
          <cell r="J506">
            <v>1</v>
          </cell>
          <cell r="K506">
            <v>0.77545434519305856</v>
          </cell>
          <cell r="L506">
            <v>1.1591310824094988E-4</v>
          </cell>
          <cell r="M506">
            <v>0.92500000000000004</v>
          </cell>
          <cell r="N506">
            <v>0.71729526930357923</v>
          </cell>
          <cell r="O506">
            <v>7.8711688251372088E-4</v>
          </cell>
          <cell r="P506">
            <v>0.94513235294117537</v>
          </cell>
          <cell r="Q506">
            <v>0.73290698987077385</v>
          </cell>
          <cell r="R506">
            <v>1.131858687841016E-3</v>
          </cell>
          <cell r="S506">
            <v>0.9794117647058812</v>
          </cell>
          <cell r="T506">
            <v>0.75948910867437702</v>
          </cell>
          <cell r="U506">
            <v>5.2118251176256714E-4</v>
          </cell>
          <cell r="V506">
            <v>0.90595588235294011</v>
          </cell>
          <cell r="W506">
            <v>0.70252742552379877</v>
          </cell>
          <cell r="X506">
            <v>2.9226369636722121E-3</v>
          </cell>
          <cell r="Y506">
            <v>0.96499999999999997</v>
          </cell>
          <cell r="Z506">
            <v>0.74831344311130144</v>
          </cell>
          <cell r="AA506">
            <v>3.0526812642017623E-4</v>
          </cell>
          <cell r="AB506">
            <v>0.892625</v>
          </cell>
          <cell r="AC506">
            <v>0.69218993487795388</v>
          </cell>
          <cell r="AD506">
            <v>1.7785211299453877E-3</v>
          </cell>
          <cell r="AE506">
            <v>0.92500000000000004</v>
          </cell>
          <cell r="AF506">
            <v>0.71729526930357923</v>
          </cell>
          <cell r="AG506">
            <v>8.7254964225911766E-4</v>
          </cell>
          <cell r="AH506">
            <v>0.94513235294117537</v>
          </cell>
          <cell r="AI506">
            <v>0.73290698987077385</v>
          </cell>
          <cell r="AJ506">
            <v>1.2403395144281039E-3</v>
          </cell>
          <cell r="AK506">
            <v>0.87424742647058729</v>
          </cell>
          <cell r="AL506">
            <v>0.67793896563046585</v>
          </cell>
          <cell r="AM506">
            <v>6.098341484572934E-3</v>
          </cell>
          <cell r="AN506">
            <v>0.90595588235294011</v>
          </cell>
          <cell r="AO506">
            <v>0.70252742552379877</v>
          </cell>
          <cell r="AP506">
            <v>3.1895448090163499E-3</v>
          </cell>
          <cell r="AQ506">
            <v>0.892625</v>
          </cell>
          <cell r="AR506">
            <v>0.69218993487795388</v>
          </cell>
          <cell r="AS506">
            <v>1.9637768233811076E-3</v>
          </cell>
          <cell r="AT506">
            <v>0.87424742647058729</v>
          </cell>
          <cell r="AU506">
            <v>0.67793896563046585</v>
          </cell>
          <cell r="AV506">
            <v>6.6332069180650034E-3</v>
          </cell>
        </row>
        <row r="507">
          <cell r="B507">
            <v>115</v>
          </cell>
          <cell r="C507">
            <v>0.80027901718637928</v>
          </cell>
          <cell r="D507">
            <v>0.9828431372549008</v>
          </cell>
          <cell r="E507">
            <v>0.78654873993072971</v>
          </cell>
          <cell r="F507">
            <v>1.1397094325371958E-4</v>
          </cell>
          <cell r="G507">
            <v>0.96499999999999997</v>
          </cell>
          <cell r="H507">
            <v>0.77226925158485593</v>
          </cell>
          <cell r="I507">
            <v>6.8968489431287972E-5</v>
          </cell>
          <cell r="J507">
            <v>1</v>
          </cell>
          <cell r="K507">
            <v>0.80027901718637928</v>
          </cell>
          <cell r="L507">
            <v>2.6027784790671973E-5</v>
          </cell>
          <cell r="M507">
            <v>0.92500000000000004</v>
          </cell>
          <cell r="N507">
            <v>0.74025809089740091</v>
          </cell>
          <cell r="O507">
            <v>2.2252166629764772E-4</v>
          </cell>
          <cell r="P507">
            <v>0.94844362745097921</v>
          </cell>
          <cell r="Q507">
            <v>0.75901953403315414</v>
          </cell>
          <cell r="R507">
            <v>3.023115439763731E-4</v>
          </cell>
          <cell r="S507">
            <v>0.9828431372549008</v>
          </cell>
          <cell r="T507">
            <v>0.78654873993072971</v>
          </cell>
          <cell r="U507">
            <v>1.2535007044734201E-4</v>
          </cell>
          <cell r="V507">
            <v>0.90912990196078325</v>
          </cell>
          <cell r="W507">
            <v>0.727557584435925</v>
          </cell>
          <cell r="X507">
            <v>8.6940434184288077E-4</v>
          </cell>
          <cell r="Y507">
            <v>0.96499999999999997</v>
          </cell>
          <cell r="Z507">
            <v>0.77226925158485593</v>
          </cell>
          <cell r="AA507">
            <v>7.6831883666558109E-5</v>
          </cell>
          <cell r="AB507">
            <v>0.892625</v>
          </cell>
          <cell r="AC507">
            <v>0.71434905771599178</v>
          </cell>
          <cell r="AD507">
            <v>5.4744670482942479E-4</v>
          </cell>
          <cell r="AE507">
            <v>0.92500000000000004</v>
          </cell>
          <cell r="AF507">
            <v>0.74025809089740091</v>
          </cell>
          <cell r="AG507">
            <v>2.4667391163412213E-4</v>
          </cell>
          <cell r="AH507">
            <v>0.94844362745097921</v>
          </cell>
          <cell r="AI507">
            <v>0.75901953403315414</v>
          </cell>
          <cell r="AJ507">
            <v>3.3128601449082502E-4</v>
          </cell>
          <cell r="AK507">
            <v>0.87731035539215585</v>
          </cell>
          <cell r="AL507">
            <v>0.70209306898066759</v>
          </cell>
          <cell r="AM507">
            <v>1.9640381664601998E-3</v>
          </cell>
          <cell r="AN507">
            <v>0.90912990196078325</v>
          </cell>
          <cell r="AO507">
            <v>0.727557584435925</v>
          </cell>
          <cell r="AP507">
            <v>9.4880210574529718E-4</v>
          </cell>
          <cell r="AQ507">
            <v>0.892625</v>
          </cell>
          <cell r="AR507">
            <v>0.71434905771599178</v>
          </cell>
          <cell r="AS507">
            <v>6.044702718901036E-4</v>
          </cell>
          <cell r="AT507">
            <v>0.87731035539215585</v>
          </cell>
          <cell r="AU507">
            <v>0.70209306898066759</v>
          </cell>
          <cell r="AV507">
            <v>2.1362974812191649E-3</v>
          </cell>
        </row>
        <row r="508">
          <cell r="B508">
            <v>116</v>
          </cell>
          <cell r="C508">
            <v>0.82453060479601314</v>
          </cell>
          <cell r="D508">
            <v>0.9862745098039204</v>
          </cell>
          <cell r="E508">
            <v>0.81321351806351783</v>
          </cell>
          <cell r="F508">
            <v>2.4327241448789743E-5</v>
          </cell>
          <cell r="G508">
            <v>0.96499999999999997</v>
          </cell>
          <cell r="H508">
            <v>0.79567203362815264</v>
          </cell>
          <cell r="I508">
            <v>1.5706245715249164E-5</v>
          </cell>
          <cell r="J508">
            <v>1</v>
          </cell>
          <cell r="K508">
            <v>0.82453060479601314</v>
          </cell>
          <cell r="L508">
            <v>5.1982947588544154E-6</v>
          </cell>
          <cell r="M508">
            <v>0.92500000000000004</v>
          </cell>
          <cell r="N508">
            <v>0.76269080943631218</v>
          </cell>
          <cell r="O508">
            <v>5.7798202420842503E-5</v>
          </cell>
          <cell r="P508">
            <v>0.95175490196078316</v>
          </cell>
          <cell r="Q508">
            <v>0.78475104493129477</v>
          </cell>
          <cell r="R508">
            <v>7.2851176734583007E-5</v>
          </cell>
          <cell r="S508">
            <v>0.9862745098039204</v>
          </cell>
          <cell r="T508">
            <v>0.81321351806351783</v>
          </cell>
          <cell r="U508">
            <v>2.6756130486756951E-5</v>
          </cell>
          <cell r="V508">
            <v>0.91230392156862639</v>
          </cell>
          <cell r="W508">
            <v>0.75222250420875403</v>
          </cell>
          <cell r="X508">
            <v>2.3686261899356925E-4</v>
          </cell>
          <cell r="Y508">
            <v>0.96499999999999997</v>
          </cell>
          <cell r="Z508">
            <v>0.79567203362815264</v>
          </cell>
          <cell r="AA508">
            <v>1.7496982369530561E-5</v>
          </cell>
          <cell r="AB508">
            <v>0.892625</v>
          </cell>
          <cell r="AC508">
            <v>0.73599663110604119</v>
          </cell>
          <cell r="AD508">
            <v>1.563786670848005E-4</v>
          </cell>
          <cell r="AE508">
            <v>0.92500000000000004</v>
          </cell>
          <cell r="AF508">
            <v>0.76269080943631218</v>
          </cell>
          <cell r="AG508">
            <v>6.4071552733652715E-5</v>
          </cell>
          <cell r="AH508">
            <v>0.95175490196078316</v>
          </cell>
          <cell r="AI508">
            <v>0.78475104493129477</v>
          </cell>
          <cell r="AJ508">
            <v>7.9833458140298261E-5</v>
          </cell>
          <cell r="AK508">
            <v>0.88037328431372441</v>
          </cell>
          <cell r="AL508">
            <v>0.72589471656144766</v>
          </cell>
          <cell r="AM508">
            <v>5.8510058257499483E-4</v>
          </cell>
          <cell r="AN508">
            <v>0.91230392156862639</v>
          </cell>
          <cell r="AO508">
            <v>0.75222250420875403</v>
          </cell>
          <cell r="AP508">
            <v>2.5849393758152971E-4</v>
          </cell>
          <cell r="AQ508">
            <v>0.892625</v>
          </cell>
          <cell r="AR508">
            <v>0.73599663110604119</v>
          </cell>
          <cell r="AS508">
            <v>1.7266750274807876E-4</v>
          </cell>
          <cell r="AT508">
            <v>0.88037328431372441</v>
          </cell>
          <cell r="AU508">
            <v>0.72589471656144766</v>
          </cell>
          <cell r="AV508">
            <v>6.3641782637433128E-4</v>
          </cell>
        </row>
        <row r="509">
          <cell r="B509">
            <v>117</v>
          </cell>
          <cell r="C509">
            <v>0.84836414605474564</v>
          </cell>
          <cell r="D509">
            <v>0.98970588235293999</v>
          </cell>
          <cell r="E509">
            <v>0.83963098572771044</v>
          </cell>
          <cell r="F509">
            <v>4.5439998454388056E-6</v>
          </cell>
          <cell r="G509">
            <v>0.96499999999999997</v>
          </cell>
          <cell r="H509">
            <v>0.81867140094282953</v>
          </cell>
          <cell r="I509">
            <v>3.2092252463334028E-6</v>
          </cell>
          <cell r="J509">
            <v>1</v>
          </cell>
          <cell r="K509">
            <v>0.84836414605474564</v>
          </cell>
          <cell r="L509">
            <v>9.1214163742823897E-7</v>
          </cell>
          <cell r="M509">
            <v>0.92500000000000004</v>
          </cell>
          <cell r="N509">
            <v>0.78473683510063974</v>
          </cell>
          <cell r="O509">
            <v>1.3716044632526316E-5</v>
          </cell>
          <cell r="P509">
            <v>0.95506617647058711</v>
          </cell>
          <cell r="Q509">
            <v>0.81024390122724066</v>
          </cell>
          <cell r="R509">
            <v>1.568113966764456E-5</v>
          </cell>
          <cell r="S509">
            <v>0.98970588235293999</v>
          </cell>
          <cell r="T509">
            <v>0.83963098572771044</v>
          </cell>
          <cell r="U509">
            <v>4.9976834838547875E-6</v>
          </cell>
          <cell r="V509">
            <v>0.91547794117646952</v>
          </cell>
          <cell r="W509">
            <v>0.77665866179813225</v>
          </cell>
          <cell r="X509">
            <v>5.8689226580782606E-5</v>
          </cell>
          <cell r="Y509">
            <v>0.96499999999999997</v>
          </cell>
          <cell r="Z509">
            <v>0.81867140094282953</v>
          </cell>
          <cell r="AA509">
            <v>3.5751228252102467E-6</v>
          </cell>
          <cell r="AB509">
            <v>0.892625</v>
          </cell>
          <cell r="AC509">
            <v>0.75727104587211735</v>
          </cell>
          <cell r="AD509">
            <v>4.1284494933534159E-5</v>
          </cell>
          <cell r="AE509">
            <v>0.92500000000000004</v>
          </cell>
          <cell r="AF509">
            <v>0.78473683510063974</v>
          </cell>
          <cell r="AG509">
            <v>1.5204768317381766E-5</v>
          </cell>
          <cell r="AH509">
            <v>0.95506617647058711</v>
          </cell>
          <cell r="AI509">
            <v>0.81024390122724066</v>
          </cell>
          <cell r="AJ509">
            <v>1.7184068444220422E-5</v>
          </cell>
          <cell r="AK509">
            <v>0.88343621323529309</v>
          </cell>
          <cell r="AL509">
            <v>0.74947560863519758</v>
          </cell>
          <cell r="AM509">
            <v>1.6037916102678107E-4</v>
          </cell>
          <cell r="AN509">
            <v>0.91547794117646952</v>
          </cell>
          <cell r="AO509">
            <v>0.77665866179813225</v>
          </cell>
          <cell r="AP509">
            <v>6.4048980531170073E-5</v>
          </cell>
          <cell r="AQ509">
            <v>0.892625</v>
          </cell>
          <cell r="AR509">
            <v>0.75727104587211735</v>
          </cell>
          <cell r="AS509">
            <v>4.5584802423999685E-5</v>
          </cell>
          <cell r="AT509">
            <v>0.88343621323529309</v>
          </cell>
          <cell r="AU509">
            <v>0.74947560863519758</v>
          </cell>
          <cell r="AV509">
            <v>1.7444548868368346E-4</v>
          </cell>
        </row>
        <row r="510">
          <cell r="B510">
            <v>118</v>
          </cell>
          <cell r="C510">
            <v>0.87177964096257743</v>
          </cell>
          <cell r="D510">
            <v>0.99313725490195959</v>
          </cell>
          <cell r="E510">
            <v>0.86579683950499009</v>
          </cell>
          <cell r="F510">
            <v>7.2871677606645734E-7</v>
          </cell>
          <cell r="G510">
            <v>0.96499999999999997</v>
          </cell>
          <cell r="H510">
            <v>0.84126735352888715</v>
          </cell>
          <cell r="I510">
            <v>5.8192431797653868E-7</v>
          </cell>
          <cell r="J510">
            <v>1</v>
          </cell>
          <cell r="K510">
            <v>0.87177964096257743</v>
          </cell>
          <cell r="L510">
            <v>1.3831337611045362E-7</v>
          </cell>
          <cell r="M510">
            <v>0.92500000000000004</v>
          </cell>
          <cell r="N510">
            <v>0.80639616789038415</v>
          </cell>
          <cell r="O510">
            <v>2.9525591774984975E-6</v>
          </cell>
          <cell r="P510">
            <v>0.95837745098039095</v>
          </cell>
          <cell r="Q510">
            <v>0.83549395012231542</v>
          </cell>
          <cell r="R510">
            <v>2.9755918876429957E-6</v>
          </cell>
          <cell r="S510">
            <v>0.99313725490195959</v>
          </cell>
          <cell r="T510">
            <v>0.86579683950499009</v>
          </cell>
          <cell r="U510">
            <v>8.0147357395069425E-7</v>
          </cell>
          <cell r="V510">
            <v>0.91865196078431266</v>
          </cell>
          <cell r="W510">
            <v>0.80086207654211583</v>
          </cell>
          <cell r="X510">
            <v>1.3107730402584614E-5</v>
          </cell>
          <cell r="Y510">
            <v>0.96499999999999997</v>
          </cell>
          <cell r="Z510">
            <v>0.84126735352888715</v>
          </cell>
          <cell r="AA510">
            <v>6.4827201335268738E-7</v>
          </cell>
          <cell r="AB510">
            <v>0.892625</v>
          </cell>
          <cell r="AC510">
            <v>0.77817230201422072</v>
          </cell>
          <cell r="AD510">
            <v>1.0020942276914616E-5</v>
          </cell>
          <cell r="AE510">
            <v>0.92500000000000004</v>
          </cell>
          <cell r="AF510">
            <v>0.80639616789038415</v>
          </cell>
          <cell r="AG510">
            <v>3.2730265495611194E-6</v>
          </cell>
          <cell r="AH510">
            <v>0.95837745098039095</v>
          </cell>
          <cell r="AI510">
            <v>0.83549395012231542</v>
          </cell>
          <cell r="AJ510">
            <v>3.2607817890193472E-6</v>
          </cell>
          <cell r="AK510">
            <v>0.88649914215686165</v>
          </cell>
          <cell r="AL510">
            <v>0.77283190386314171</v>
          </cell>
          <cell r="AM510">
            <v>4.0178891703831969E-5</v>
          </cell>
          <cell r="AN510">
            <v>0.91865196078431266</v>
          </cell>
          <cell r="AO510">
            <v>0.80086207654211583</v>
          </cell>
          <cell r="AP510">
            <v>1.4304785022296899E-5</v>
          </cell>
          <cell r="AQ510">
            <v>0.892625</v>
          </cell>
          <cell r="AR510">
            <v>0.77817230201422072</v>
          </cell>
          <cell r="AS510">
            <v>1.1064751416503614E-5</v>
          </cell>
          <cell r="AT510">
            <v>0.88649914215686165</v>
          </cell>
          <cell r="AU510">
            <v>0.77283190386314171</v>
          </cell>
          <cell r="AV510">
            <v>4.3702849878815329E-5</v>
          </cell>
        </row>
        <row r="511">
          <cell r="B511">
            <v>119</v>
          </cell>
          <cell r="C511">
            <v>0.89477708951950818</v>
          </cell>
          <cell r="D511">
            <v>0.99656862745097918</v>
          </cell>
          <cell r="E511">
            <v>0.89170677597703818</v>
          </cell>
          <cell r="F511">
            <v>9.7796094453852966E-8</v>
          </cell>
          <cell r="G511">
            <v>0.96499999999999997</v>
          </cell>
          <cell r="H511">
            <v>0.8634598913863254</v>
          </cell>
          <cell r="I511">
            <v>9.2370387038313378E-8</v>
          </cell>
          <cell r="J511">
            <v>1</v>
          </cell>
          <cell r="K511">
            <v>0.89477708951950818</v>
          </cell>
          <cell r="L511">
            <v>1.7734590744560428E-8</v>
          </cell>
          <cell r="M511">
            <v>0.92500000000000004</v>
          </cell>
          <cell r="N511">
            <v>0.82766880780554508</v>
          </cell>
          <cell r="O511">
            <v>5.7162677129412454E-7</v>
          </cell>
          <cell r="P511">
            <v>0.96168872549019491</v>
          </cell>
          <cell r="Q511">
            <v>0.8604970388178419</v>
          </cell>
          <cell r="R511">
            <v>4.8950286748423228E-7</v>
          </cell>
          <cell r="S511">
            <v>0.99656862745097918</v>
          </cell>
          <cell r="T511">
            <v>0.89170677597703818</v>
          </cell>
          <cell r="U511">
            <v>1.0756028667741421E-7</v>
          </cell>
          <cell r="V511">
            <v>0.9218259803921558</v>
          </cell>
          <cell r="W511">
            <v>0.82482876777876035</v>
          </cell>
          <cell r="X511">
            <v>2.6102462136164763E-6</v>
          </cell>
          <cell r="Y511">
            <v>0.96499999999999997</v>
          </cell>
          <cell r="Z511">
            <v>0.8634598913863254</v>
          </cell>
          <cell r="AA511">
            <v>1.0290193231262867E-7</v>
          </cell>
          <cell r="AB511">
            <v>0.892625</v>
          </cell>
          <cell r="AC511">
            <v>0.79870039953235095</v>
          </cell>
          <cell r="AD511">
            <v>2.2229225569363428E-6</v>
          </cell>
          <cell r="AE511">
            <v>0.92500000000000004</v>
          </cell>
          <cell r="AF511">
            <v>0.82766880780554508</v>
          </cell>
          <cell r="AG511">
            <v>6.3367048259154625E-7</v>
          </cell>
          <cell r="AH511">
            <v>0.96168872549019491</v>
          </cell>
          <cell r="AI511">
            <v>0.8604970388178419</v>
          </cell>
          <cell r="AJ511">
            <v>5.364183316246623E-7</v>
          </cell>
          <cell r="AK511">
            <v>0.88956207107843033</v>
          </cell>
          <cell r="AL511">
            <v>0.79595976090650378</v>
          </cell>
          <cell r="AM511">
            <v>9.1273623332485192E-6</v>
          </cell>
          <cell r="AN511">
            <v>0.9218259803921558</v>
          </cell>
          <cell r="AO511">
            <v>0.82482876777876035</v>
          </cell>
          <cell r="AP511">
            <v>2.8486251848516476E-6</v>
          </cell>
          <cell r="AQ511">
            <v>0.892625</v>
          </cell>
          <cell r="AR511">
            <v>0.79870039953235095</v>
          </cell>
          <cell r="AS511">
            <v>2.4544683355078873E-6</v>
          </cell>
          <cell r="AT511">
            <v>0.88956207107843033</v>
          </cell>
          <cell r="AU511">
            <v>0.79595976090650378</v>
          </cell>
          <cell r="AV511">
            <v>9.9278932027254058E-6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1.0590654365261833E-8</v>
          </cell>
          <cell r="G512">
            <v>1</v>
          </cell>
          <cell r="H512">
            <v>1</v>
          </cell>
          <cell r="I512">
            <v>1.2612262678898469E-8</v>
          </cell>
          <cell r="J512">
            <v>1</v>
          </cell>
          <cell r="K512">
            <v>1</v>
          </cell>
          <cell r="L512">
            <v>1.8660852543230405E-9</v>
          </cell>
          <cell r="M512">
            <v>1</v>
          </cell>
          <cell r="N512">
            <v>1</v>
          </cell>
          <cell r="O512">
            <v>9.8509122987383505E-8</v>
          </cell>
          <cell r="P512">
            <v>1</v>
          </cell>
          <cell r="Q512">
            <v>1</v>
          </cell>
          <cell r="R512">
            <v>6.8287099521207943E-8</v>
          </cell>
          <cell r="S512">
            <v>1</v>
          </cell>
          <cell r="T512">
            <v>1</v>
          </cell>
          <cell r="U512">
            <v>1.1648050221131213E-8</v>
          </cell>
          <cell r="V512">
            <v>1</v>
          </cell>
          <cell r="W512">
            <v>1</v>
          </cell>
          <cell r="X512">
            <v>4.5724004564002327E-7</v>
          </cell>
          <cell r="Y512">
            <v>1</v>
          </cell>
          <cell r="Z512">
            <v>1</v>
          </cell>
          <cell r="AA512">
            <v>1.4050241014523312E-8</v>
          </cell>
          <cell r="AB512">
            <v>1</v>
          </cell>
          <cell r="AC512">
            <v>1</v>
          </cell>
          <cell r="AD512">
            <v>4.4747342258181067E-7</v>
          </cell>
          <cell r="AE512">
            <v>1</v>
          </cell>
          <cell r="AF512">
            <v>1</v>
          </cell>
          <cell r="AG512">
            <v>1.0920118972343676E-7</v>
          </cell>
          <cell r="AH512">
            <v>1</v>
          </cell>
          <cell r="AI512">
            <v>1</v>
          </cell>
          <cell r="AJ512">
            <v>7.4831945694033284E-8</v>
          </cell>
          <cell r="AK512">
            <v>1</v>
          </cell>
          <cell r="AL512">
            <v>1</v>
          </cell>
          <cell r="AM512">
            <v>1.8623491927689995E-6</v>
          </cell>
          <cell r="AN512">
            <v>1</v>
          </cell>
          <cell r="AO512">
            <v>1</v>
          </cell>
          <cell r="AP512">
            <v>4.9899718376691968E-7</v>
          </cell>
          <cell r="AQ512">
            <v>1</v>
          </cell>
          <cell r="AR512">
            <v>1</v>
          </cell>
          <cell r="AS512">
            <v>4.9408349529823333E-7</v>
          </cell>
          <cell r="AT512">
            <v>1</v>
          </cell>
          <cell r="AU512">
            <v>1</v>
          </cell>
          <cell r="AV512">
            <v>2.0256897027787876E-6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workbookViewId="0">
      <pane ySplit="3" topLeftCell="A4" activePane="bottomLeft" state="frozen"/>
      <selection pane="bottomLeft" activeCell="J11" sqref="J11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269.10603162932995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269.10603162932995</v>
      </c>
      <c r="K4" s="11">
        <f>J4*C10</f>
        <v>107.64241265173199</v>
      </c>
      <c r="L4" s="24">
        <f>$C$14</f>
        <v>37.674844428106198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269.10603162932995</v>
      </c>
      <c r="AE4" s="5">
        <f>-$W4*K4</f>
        <v>-107.64241265173199</v>
      </c>
      <c r="AF4" s="5">
        <f>-$W4*L4</f>
        <v>-37.674844428106198</v>
      </c>
      <c r="AG4" s="5"/>
      <c r="AH4" s="5">
        <f>SUM(AD4:AG4)</f>
        <v>123.78877454949175</v>
      </c>
      <c r="AI4" s="42">
        <f>Y4-AA4</f>
        <v>0</v>
      </c>
      <c r="AJ4" s="42"/>
      <c r="AK4" s="42">
        <f>SUM(AH4:AJ4)</f>
        <v>123.78877454949175</v>
      </c>
      <c r="AM4" s="36">
        <f>AK31</f>
        <v>-153941.90461106412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269.10603162932995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 L'!$B$10:$O$129, 4)</f>
        <v>7.4616115726486125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7.4616115726486125E-3</v>
      </c>
      <c r="V5" s="39">
        <f>MIN(S5*T5,T5-U5)</f>
        <v>3.4608985999999998E-3</v>
      </c>
      <c r="W5" s="32">
        <f>T5-SUM(U5:V5)</f>
        <v>0.98907748982735144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5.9565114762123601</v>
      </c>
      <c r="AC5" s="32"/>
      <c r="AD5" s="5">
        <f t="shared" ref="AD5:AD14" si="6">$W5*J5</f>
        <v>266.16671826133751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-4493.5988757846017</v>
      </c>
      <c r="AH5" s="5">
        <f t="shared" ref="AH5:AH13" si="9">SUM(AD5:AG5)</f>
        <v>-4227.4321575232643</v>
      </c>
      <c r="AI5" s="42">
        <f>-M5*$W4*(N5-N4)/1000</f>
        <v>0</v>
      </c>
      <c r="AJ5" s="42">
        <f>$D$6*SUM(Y5:Z5,AD5:AE5)</f>
        <v>26.701741710437211</v>
      </c>
      <c r="AK5" s="42">
        <f t="shared" ref="AK5:AK14" si="10">SUM(AH5:AJ5)</f>
        <v>-4200.7304158128272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269.10603162932995</v>
      </c>
      <c r="K6" s="11">
        <f>J6*$C$11</f>
        <v>2.6910603162932993</v>
      </c>
      <c r="L6" s="24">
        <f>$C$15</f>
        <v>29.601663479226293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 L'!$B$10:$O$129, 4)</f>
        <v>8.280482181731843</v>
      </c>
      <c r="S6" s="46">
        <f>VLOOKUP(I6, '[1]Lapse Rates'!$A$4:$F$24, 3)</f>
        <v>3.2267923000000001E-3</v>
      </c>
      <c r="T6" s="56">
        <f t="shared" ref="T6:T14" si="13">W5</f>
        <v>0.98907748982735144</v>
      </c>
      <c r="U6" s="33">
        <f>T6*R6/1000</f>
        <v>8.1900385308674422E-3</v>
      </c>
      <c r="V6" s="39">
        <f t="shared" ref="V6:V24" si="14">MIN(S6*T6,T6-U6)</f>
        <v>3.1915476282782262E-3</v>
      </c>
      <c r="W6" s="32">
        <f>T6-SUM(U6:V6)</f>
        <v>0.9776959036682058</v>
      </c>
      <c r="X6" s="32"/>
      <c r="Y6" s="5">
        <f t="shared" ref="Y6:Z14" si="15">AA5</f>
        <v>0</v>
      </c>
      <c r="Z6" s="5">
        <f t="shared" si="15"/>
        <v>5.9565114762123601</v>
      </c>
      <c r="AA6" s="5">
        <f>O6*W6</f>
        <v>0</v>
      </c>
      <c r="AB6" s="5">
        <f t="shared" si="5"/>
        <v>5.8879682637019988</v>
      </c>
      <c r="AC6" s="32"/>
      <c r="AD6" s="5">
        <f t="shared" si="6"/>
        <v>263.10386477640253</v>
      </c>
      <c r="AE6" s="5">
        <f t="shared" si="7"/>
        <v>-2.6310386477640249</v>
      </c>
      <c r="AF6" s="5">
        <f t="shared" si="8"/>
        <v>-28.941425125404276</v>
      </c>
      <c r="AG6" s="5">
        <f t="shared" ref="AG6:AG14" si="16">-U6*M6</f>
        <v>-4932.2787144057693</v>
      </c>
      <c r="AH6" s="5">
        <f t="shared" si="9"/>
        <v>-4700.7473134025349</v>
      </c>
      <c r="AI6" s="42">
        <f>-M6*($W5*N6-$W4*N5)/1000</f>
        <v>0</v>
      </c>
      <c r="AJ6" s="42">
        <f t="shared" ref="AJ6:AJ14" si="17">$D$6*SUM(Y6:Z6,AD6:AE6)</f>
        <v>26.136718019035875</v>
      </c>
      <c r="AK6" s="42">
        <f>SUM(AH6:AJ6)</f>
        <v>-4674.6105953834995</v>
      </c>
      <c r="AL6" s="48" t="s">
        <v>43</v>
      </c>
      <c r="AM6" s="54">
        <f>AK31/AD31</f>
        <v>-44.563086264687357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1"/>
        <v>3</v>
      </c>
      <c r="J7" s="11">
        <f t="shared" si="2"/>
        <v>269.10603162932995</v>
      </c>
      <c r="K7" s="11">
        <f t="shared" ref="K7:K24" si="18">J7*$C$11</f>
        <v>2.6910603162932993</v>
      </c>
      <c r="L7" s="24">
        <f t="shared" ref="L7:L24" si="19">$C$15</f>
        <v>29.601663479226293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 L'!$B$10:$O$129, 4)</f>
        <v>9.1655329161125465</v>
      </c>
      <c r="S7" s="46">
        <f>VLOOKUP(I7, '[1]Lapse Rates'!$A$4:$F$24, 3)</f>
        <v>2.9657235000000001E-3</v>
      </c>
      <c r="T7" s="56">
        <f t="shared" si="13"/>
        <v>0.9776959036682058</v>
      </c>
      <c r="U7" s="33">
        <f t="shared" ref="U7:U14" si="21">T7*R7/1000</f>
        <v>8.9611039870193428E-3</v>
      </c>
      <c r="V7" s="39">
        <f t="shared" si="14"/>
        <v>2.8995757173625341E-3</v>
      </c>
      <c r="W7" s="32">
        <f t="shared" ref="W7:W14" si="22">T7-SUM(U7:V7)</f>
        <v>0.96583522396382393</v>
      </c>
      <c r="X7" s="32"/>
      <c r="Y7" s="5">
        <f t="shared" si="15"/>
        <v>0</v>
      </c>
      <c r="Z7" s="5">
        <f t="shared" si="15"/>
        <v>5.8879682637019988</v>
      </c>
      <c r="AA7" s="5">
        <f t="shared" si="1"/>
        <v>0</v>
      </c>
      <c r="AB7" s="5">
        <f t="shared" si="5"/>
        <v>5.8165398109250974</v>
      </c>
      <c r="AC7" s="32"/>
      <c r="AD7" s="5">
        <f t="shared" si="6"/>
        <v>259.9120843287298</v>
      </c>
      <c r="AE7" s="5">
        <f t="shared" si="7"/>
        <v>-2.5991208432872974</v>
      </c>
      <c r="AF7" s="5">
        <f>-$W7*L7</f>
        <v>-28.590329276160276</v>
      </c>
      <c r="AG7" s="5">
        <f t="shared" si="16"/>
        <v>-5396.6366929986716</v>
      </c>
      <c r="AH7" s="5">
        <f t="shared" si="9"/>
        <v>-5167.9140587893889</v>
      </c>
      <c r="AI7" s="42">
        <f>-M7*($W6*N7-$W5*N6)/1000</f>
        <v>0</v>
      </c>
      <c r="AJ7" s="42">
        <f t="shared" si="17"/>
        <v>25.820011404591078</v>
      </c>
      <c r="AK7" s="42">
        <f t="shared" si="10"/>
        <v>-5142.0940473847977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269.10603162932995</v>
      </c>
      <c r="K8" s="11">
        <f t="shared" si="18"/>
        <v>2.6910603162932993</v>
      </c>
      <c r="L8" s="24">
        <f t="shared" si="19"/>
        <v>29.601663479226293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 L'!$B$10:$O$129, 4)</f>
        <v>10.118470232419739</v>
      </c>
      <c r="S8" s="46">
        <f>VLOOKUP(I8, '[1]Lapse Rates'!$A$4:$F$24, 3)</f>
        <v>2.7812204999999998E-3</v>
      </c>
      <c r="T8" s="56">
        <f t="shared" si="13"/>
        <v>0.96583522396382393</v>
      </c>
      <c r="U8" s="33">
        <f t="shared" si="21"/>
        <v>9.7727749631004047E-3</v>
      </c>
      <c r="V8" s="39">
        <f t="shared" si="14"/>
        <v>2.6862007245102783E-3</v>
      </c>
      <c r="W8" s="32">
        <f t="shared" si="22"/>
        <v>0.95337624827621326</v>
      </c>
      <c r="X8" s="32"/>
      <c r="Y8" s="5">
        <f>AA7</f>
        <v>0</v>
      </c>
      <c r="Z8" s="5">
        <f t="shared" si="15"/>
        <v>5.8165398109250974</v>
      </c>
      <c r="AA8" s="5">
        <f t="shared" si="1"/>
        <v>0</v>
      </c>
      <c r="AB8" s="5">
        <f t="shared" si="5"/>
        <v>5.7415082462313567</v>
      </c>
      <c r="AC8" s="32"/>
      <c r="AD8" s="5">
        <f>$W8*J8</f>
        <v>256.55929882327058</v>
      </c>
      <c r="AE8" s="5">
        <f t="shared" si="7"/>
        <v>-2.5655929882327055</v>
      </c>
      <c r="AF8" s="5">
        <f t="shared" si="8"/>
        <v>-28.22152287055976</v>
      </c>
      <c r="AG8" s="5">
        <f t="shared" si="16"/>
        <v>-5885.448493252994</v>
      </c>
      <c r="AH8" s="5">
        <f t="shared" si="9"/>
        <v>-5659.6763102885161</v>
      </c>
      <c r="AI8" s="42">
        <f t="shared" ref="AI8:AI14" si="23">-M8*($W7*N8-$W6*N7)/1000</f>
        <v>0</v>
      </c>
      <c r="AJ8" s="42">
        <f>$D$6*SUM(Y8:Z8,AD8:AE8)</f>
        <v>25.487385097868973</v>
      </c>
      <c r="AK8" s="42">
        <f t="shared" si="10"/>
        <v>-5634.1889251906468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269.10603162932995</v>
      </c>
      <c r="K9" s="11">
        <f t="shared" si="18"/>
        <v>2.6910603162932993</v>
      </c>
      <c r="L9" s="24">
        <f t="shared" si="19"/>
        <v>29.601663479226293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 L'!$B$10:$O$129, 4)</f>
        <v>11.197798030464959</v>
      </c>
      <c r="S9" s="46">
        <f>VLOOKUP(I9, '[1]Lapse Rates'!$A$4:$F$24, 3)</f>
        <v>2.4845683E-3</v>
      </c>
      <c r="T9" s="56">
        <f>W8</f>
        <v>0.95337624827621326</v>
      </c>
      <c r="U9" s="33">
        <f t="shared" si="21"/>
        <v>1.0675714675239452E-2</v>
      </c>
      <c r="V9" s="39">
        <f t="shared" si="14"/>
        <v>2.3687284044400093E-3</v>
      </c>
      <c r="W9" s="32">
        <f t="shared" si="22"/>
        <v>0.94033180519653381</v>
      </c>
      <c r="X9" s="32"/>
      <c r="Y9" s="5">
        <f t="shared" si="15"/>
        <v>0</v>
      </c>
      <c r="Z9" s="5">
        <f t="shared" si="15"/>
        <v>5.7415082462313567</v>
      </c>
      <c r="AA9" s="5">
        <f t="shared" si="1"/>
        <v>0</v>
      </c>
      <c r="AB9" s="5">
        <f t="shared" si="5"/>
        <v>5.6629508271170339</v>
      </c>
      <c r="AC9" s="32"/>
      <c r="AD9" s="5">
        <f t="shared" si="6"/>
        <v>253.04896051128335</v>
      </c>
      <c r="AE9" s="5">
        <f t="shared" si="7"/>
        <v>-2.5304896051128334</v>
      </c>
      <c r="AF9" s="5">
        <f t="shared" si="8"/>
        <v>-27.835385656241169</v>
      </c>
      <c r="AG9" s="5">
        <f t="shared" si="16"/>
        <v>-6429.2249731547799</v>
      </c>
      <c r="AH9" s="5">
        <f t="shared" si="9"/>
        <v>-6206.5418879048502</v>
      </c>
      <c r="AI9" s="42">
        <f t="shared" si="23"/>
        <v>0</v>
      </c>
      <c r="AJ9" s="42">
        <f t="shared" si="17"/>
        <v>25.139103954850622</v>
      </c>
      <c r="AK9" s="42">
        <f t="shared" si="10"/>
        <v>-6181.4027839499995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269.10603162932995</v>
      </c>
      <c r="K10" s="11">
        <f t="shared" si="18"/>
        <v>2.6910603162932993</v>
      </c>
      <c r="L10" s="24">
        <f t="shared" si="19"/>
        <v>29.601663479226293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 L'!$B$10:$O$129, 4)</f>
        <v>12.422386209433478</v>
      </c>
      <c r="S10" s="46">
        <f>VLOOKUP(I10, '[1]Lapse Rates'!$A$4:$F$24, 3)</f>
        <v>2.4510465999999999E-3</v>
      </c>
      <c r="T10" s="56">
        <f t="shared" si="13"/>
        <v>0.94033180519653381</v>
      </c>
      <c r="U10" s="33">
        <f t="shared" si="21"/>
        <v>1.1681164849165109E-2</v>
      </c>
      <c r="V10" s="39">
        <f t="shared" si="14"/>
        <v>2.3047970739988265E-3</v>
      </c>
      <c r="W10" s="32">
        <f t="shared" si="22"/>
        <v>0.92634584327336988</v>
      </c>
      <c r="X10" s="32"/>
      <c r="Y10" s="5">
        <f t="shared" si="15"/>
        <v>0</v>
      </c>
      <c r="Z10" s="5">
        <f t="shared" si="15"/>
        <v>5.6629508271170339</v>
      </c>
      <c r="AA10" s="5">
        <f t="shared" si="1"/>
        <v>0</v>
      </c>
      <c r="AB10" s="5">
        <f t="shared" si="5"/>
        <v>5.5787233084867829</v>
      </c>
      <c r="AC10" s="32"/>
      <c r="AD10" s="5">
        <f t="shared" si="6"/>
        <v>249.28525379962178</v>
      </c>
      <c r="AE10" s="5">
        <f t="shared" si="7"/>
        <v>-2.4928525379962179</v>
      </c>
      <c r="AF10" s="5">
        <f t="shared" si="8"/>
        <v>-27.421377917958395</v>
      </c>
      <c r="AG10" s="5">
        <f>-U10*M10</f>
        <v>-7034.7362259478541</v>
      </c>
      <c r="AH10" s="5">
        <f t="shared" si="9"/>
        <v>-6815.3652026041873</v>
      </c>
      <c r="AI10" s="42">
        <f t="shared" si="23"/>
        <v>0</v>
      </c>
      <c r="AJ10" s="42">
        <f t="shared" si="17"/>
        <v>24.765870039905653</v>
      </c>
      <c r="AK10" s="42">
        <f t="shared" si="10"/>
        <v>-6790.5993325642812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269.10603162932995</v>
      </c>
      <c r="K11" s="11">
        <f t="shared" si="18"/>
        <v>2.6910603162932993</v>
      </c>
      <c r="L11" s="24">
        <f t="shared" si="19"/>
        <v>29.601663479226293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 L'!$B$10:$O$129, 4)</f>
        <v>13.832309405714458</v>
      </c>
      <c r="S11" s="46">
        <f>VLOOKUP(I11, '[1]Lapse Rates'!$A$4:$F$24, 3)</f>
        <v>2.2232648999999998E-3</v>
      </c>
      <c r="T11" s="56">
        <f t="shared" si="13"/>
        <v>0.92634584327336988</v>
      </c>
      <c r="U11" s="33">
        <f t="shared" si="21"/>
        <v>1.2813502320854726E-2</v>
      </c>
      <c r="V11" s="39">
        <f t="shared" si="14"/>
        <v>2.059512198610584E-3</v>
      </c>
      <c r="W11" s="32">
        <f t="shared" si="22"/>
        <v>0.91147282875390456</v>
      </c>
      <c r="X11" s="32"/>
      <c r="Y11" s="5">
        <f t="shared" si="15"/>
        <v>0</v>
      </c>
      <c r="Z11" s="5">
        <f t="shared" si="15"/>
        <v>5.5787233084867829</v>
      </c>
      <c r="AA11" s="5">
        <f t="shared" si="1"/>
        <v>0</v>
      </c>
      <c r="AB11" s="5">
        <f t="shared" si="5"/>
        <v>5.4891537018763517</v>
      </c>
      <c r="AC11" s="32"/>
      <c r="AD11" s="5">
        <f t="shared" si="6"/>
        <v>245.28283588392307</v>
      </c>
      <c r="AE11" s="5">
        <f t="shared" si="7"/>
        <v>-2.4528283588392306</v>
      </c>
      <c r="AF11" s="5">
        <f t="shared" si="8"/>
        <v>-26.981111947231536</v>
      </c>
      <c r="AG11" s="5">
        <f t="shared" si="16"/>
        <v>-7716.6626891860205</v>
      </c>
      <c r="AH11" s="5">
        <f t="shared" si="9"/>
        <v>-7500.8137936081685</v>
      </c>
      <c r="AI11" s="42">
        <f t="shared" si="23"/>
        <v>0</v>
      </c>
      <c r="AJ11" s="42">
        <f t="shared" si="17"/>
        <v>24.368896494773278</v>
      </c>
      <c r="AK11" s="42">
        <f t="shared" si="10"/>
        <v>-7476.4448971133952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269.10603162932995</v>
      </c>
      <c r="K12" s="11">
        <f t="shared" si="18"/>
        <v>2.6910603162932993</v>
      </c>
      <c r="L12" s="24">
        <f t="shared" si="19"/>
        <v>29.601663479226293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 L'!$B$10:$O$129, 4)</f>
        <v>15.466509943090461</v>
      </c>
      <c r="S12" s="46">
        <f>VLOOKUP(I12, '[1]Lapse Rates'!$A$4:$F$24, 3)</f>
        <v>2.1873403E-3</v>
      </c>
      <c r="T12" s="56">
        <f t="shared" si="13"/>
        <v>0.91147282875390456</v>
      </c>
      <c r="U12" s="33">
        <f t="shared" si="21"/>
        <v>1.4097303568779054E-2</v>
      </c>
      <c r="V12" s="39">
        <f t="shared" si="14"/>
        <v>1.9937012506884141E-3</v>
      </c>
      <c r="W12" s="32">
        <f t="shared" si="22"/>
        <v>0.8953818239344371</v>
      </c>
      <c r="X12" s="32"/>
      <c r="Y12" s="5">
        <f t="shared" si="15"/>
        <v>0</v>
      </c>
      <c r="Z12" s="5">
        <f t="shared" si="15"/>
        <v>5.4891537018763517</v>
      </c>
      <c r="AA12" s="5">
        <f t="shared" si="1"/>
        <v>0</v>
      </c>
      <c r="AB12" s="5">
        <f t="shared" si="5"/>
        <v>5.392249004462121</v>
      </c>
      <c r="AC12" s="32"/>
      <c r="AD12" s="5">
        <f t="shared" si="6"/>
        <v>240.95264943202778</v>
      </c>
      <c r="AE12" s="5">
        <f t="shared" si="7"/>
        <v>-2.4095264943202777</v>
      </c>
      <c r="AF12" s="5">
        <f t="shared" si="8"/>
        <v>-26.504791437523053</v>
      </c>
      <c r="AG12" s="5">
        <f t="shared" si="16"/>
        <v>-8489.8050309222399</v>
      </c>
      <c r="AH12" s="5">
        <f t="shared" si="9"/>
        <v>-8277.7666994220563</v>
      </c>
      <c r="AI12" s="42">
        <f t="shared" si="23"/>
        <v>0</v>
      </c>
      <c r="AJ12" s="42">
        <f t="shared" si="17"/>
        <v>23.939566338343177</v>
      </c>
      <c r="AK12" s="42">
        <f t="shared" si="10"/>
        <v>-8253.8271330837124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269.10603162932995</v>
      </c>
      <c r="K13" s="11">
        <f t="shared" si="18"/>
        <v>2.6910603162932993</v>
      </c>
      <c r="L13" s="24">
        <f t="shared" si="19"/>
        <v>29.601663479226293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 L'!$B$10:$O$129, 4)</f>
        <v>17.362243911543242</v>
      </c>
      <c r="S13" s="46">
        <f>VLOOKUP(I13, '[1]Lapse Rates'!$A$4:$F$24, 3)</f>
        <v>1.9768835000000002E-3</v>
      </c>
      <c r="T13" s="56">
        <f t="shared" si="13"/>
        <v>0.8953818239344371</v>
      </c>
      <c r="U13" s="33">
        <f t="shared" si="21"/>
        <v>1.5545837621112163E-2</v>
      </c>
      <c r="V13" s="39">
        <f t="shared" si="14"/>
        <v>1.770065553935894E-3</v>
      </c>
      <c r="W13" s="32">
        <f t="shared" si="22"/>
        <v>0.87806592075938905</v>
      </c>
      <c r="X13" s="32"/>
      <c r="Y13" s="5">
        <f t="shared" si="15"/>
        <v>0</v>
      </c>
      <c r="Z13" s="5">
        <f t="shared" si="15"/>
        <v>5.392249004462121</v>
      </c>
      <c r="AA13" s="5">
        <f t="shared" si="1"/>
        <v>0</v>
      </c>
      <c r="AB13" s="5">
        <f t="shared" si="5"/>
        <v>5.2879676139300607</v>
      </c>
      <c r="AC13" s="32"/>
      <c r="AD13" s="5">
        <f t="shared" si="6"/>
        <v>236.29283544451286</v>
      </c>
      <c r="AE13" s="5">
        <f t="shared" si="7"/>
        <v>-2.3629283544451285</v>
      </c>
      <c r="AF13" s="5">
        <f t="shared" si="8"/>
        <v>-25.992211898896414</v>
      </c>
      <c r="AG13" s="5">
        <f t="shared" si="16"/>
        <v>-9362.1542447247575</v>
      </c>
      <c r="AH13" s="5">
        <f t="shared" si="9"/>
        <v>-9154.2165495335867</v>
      </c>
      <c r="AI13" s="42">
        <f t="shared" si="23"/>
        <v>0</v>
      </c>
      <c r="AJ13" s="42">
        <f t="shared" si="17"/>
        <v>23.47750351287338</v>
      </c>
      <c r="AK13" s="42">
        <f t="shared" si="10"/>
        <v>-9130.7390460207134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37.674844428106198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269.10603162932995</v>
      </c>
      <c r="K14" s="11">
        <f t="shared" si="18"/>
        <v>2.6910603162932993</v>
      </c>
      <c r="L14" s="24">
        <f t="shared" si="19"/>
        <v>29.601663479226293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 L'!$B$10:$O$129, 4)</f>
        <v>19.628126468647906</v>
      </c>
      <c r="S14" s="46">
        <f>VLOOKUP(I14, '[1]Lapse Rates'!$A$4:$F$24, 3)</f>
        <v>1.6914747999999999E-3</v>
      </c>
      <c r="T14" s="56">
        <f t="shared" si="13"/>
        <v>0.87806592075938905</v>
      </c>
      <c r="U14" s="33">
        <f t="shared" si="21"/>
        <v>1.723478894047506E-2</v>
      </c>
      <c r="V14" s="39">
        <f t="shared" si="14"/>
        <v>1.4852263777033034E-3</v>
      </c>
      <c r="W14" s="32">
        <f t="shared" si="22"/>
        <v>0.8593459054412107</v>
      </c>
      <c r="X14" s="32"/>
      <c r="Y14" s="5">
        <f t="shared" si="15"/>
        <v>0</v>
      </c>
      <c r="Z14" s="5">
        <f t="shared" si="15"/>
        <v>5.2879676139300607</v>
      </c>
      <c r="AA14" s="5">
        <f t="shared" si="1"/>
        <v>0</v>
      </c>
      <c r="AB14" s="5">
        <f t="shared" si="5"/>
        <v>5.1752302528795484</v>
      </c>
      <c r="AC14" s="32"/>
      <c r="AD14" s="5">
        <f t="shared" si="6"/>
        <v>231.25516641019763</v>
      </c>
      <c r="AE14" s="5">
        <f t="shared" si="7"/>
        <v>-2.3125516641019761</v>
      </c>
      <c r="AF14" s="5">
        <f t="shared" si="8"/>
        <v>-25.438068305121739</v>
      </c>
      <c r="AG14" s="5">
        <f t="shared" si="16"/>
        <v>-10379.289708833356</v>
      </c>
      <c r="AH14" s="5">
        <f>SUM(AD14:AG14)</f>
        <v>-10175.785162392382</v>
      </c>
      <c r="AI14" s="42">
        <f t="shared" si="23"/>
        <v>0</v>
      </c>
      <c r="AJ14" s="42">
        <f t="shared" si="17"/>
        <v>22.978020129518523</v>
      </c>
      <c r="AK14" s="42">
        <f t="shared" si="10"/>
        <v>-10152.807142262864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29.601663479226293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269.10603162932995</v>
      </c>
      <c r="K15" s="11">
        <f t="shared" si="18"/>
        <v>2.6910603162932993</v>
      </c>
      <c r="L15" s="24">
        <f t="shared" si="19"/>
        <v>29.601663479226293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 L'!$B$10:$O$129, 4)</f>
        <v>22.258767670712476</v>
      </c>
      <c r="S15" s="46">
        <f>VLOOKUP(I15, '[1]Lapse Rates'!$A$4:$F$24, 3)</f>
        <v>1.5867464999999999E-3</v>
      </c>
      <c r="T15" s="56">
        <f t="shared" ref="T15:T24" si="25">W14</f>
        <v>0.8593459054412107</v>
      </c>
      <c r="U15" s="33">
        <f t="shared" ref="U15:U24" si="26">T15*R15/1000</f>
        <v>1.912798085799396E-2</v>
      </c>
      <c r="V15" s="39">
        <f t="shared" si="14"/>
        <v>1.363564107748172E-3</v>
      </c>
      <c r="W15" s="32">
        <f t="shared" ref="W15:W24" si="27">T15-SUM(U15:V15)</f>
        <v>0.83885436047546857</v>
      </c>
      <c r="X15" s="31"/>
      <c r="Y15" s="5">
        <f t="shared" ref="Y15:Y24" si="28">AA14</f>
        <v>0</v>
      </c>
      <c r="Z15" s="5">
        <f t="shared" ref="Z15:Z24" si="29">AB14</f>
        <v>5.1752302528795484</v>
      </c>
      <c r="AA15" s="5">
        <f t="shared" ref="AA15:AA24" si="30">O15*W15</f>
        <v>0</v>
      </c>
      <c r="AB15" s="5">
        <f t="shared" ref="AB15:AB24" si="31">P15*W15</f>
        <v>5.0518242265478097</v>
      </c>
      <c r="AC15" s="32"/>
      <c r="AD15" s="5">
        <f t="shared" ref="AD15:AD24" si="32">$W15*J15</f>
        <v>225.74076806251279</v>
      </c>
      <c r="AE15" s="5">
        <f t="shared" ref="AE15:AE24" si="33">-$W15*K15</f>
        <v>-2.257407680625128</v>
      </c>
      <c r="AF15" s="5">
        <f t="shared" ref="AF15:AF24" si="34">-$W15*L15</f>
        <v>-24.831484486876406</v>
      </c>
      <c r="AG15" s="5">
        <f t="shared" ref="AG15:AG24" si="35">-U15*M15</f>
        <v>-11519.424784128845</v>
      </c>
      <c r="AH15" s="5">
        <f t="shared" ref="AH15:AH24" si="36">SUM(AD15:AG15)</f>
        <v>-11320.772908233834</v>
      </c>
      <c r="AI15" s="42">
        <f t="shared" ref="AI15:AI24" si="37">-M15*($W14*N15-$W13*N14)/1000</f>
        <v>0</v>
      </c>
      <c r="AJ15" s="42">
        <f t="shared" ref="AJ15:AJ24" si="38">$D$6*SUM(Y15:Z15,AD15:AE15)</f>
        <v>22.431407741270665</v>
      </c>
      <c r="AK15" s="42">
        <f t="shared" ref="AK15:AK24" si="39">SUM(AH15:AJ15)</f>
        <v>-11298.341500492563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269.10603162932995</v>
      </c>
      <c r="K16" s="11">
        <f t="shared" si="18"/>
        <v>2.6910603162932993</v>
      </c>
      <c r="L16" s="24">
        <f t="shared" si="19"/>
        <v>29.601663479226293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 L'!$B$10:$O$129, 4)</f>
        <v>25.30212988729107</v>
      </c>
      <c r="S16" s="46">
        <f>VLOOKUP(I16, '[1]Lapse Rates'!$A$4:$F$24, 3)</f>
        <v>1.4412507000000001E-3</v>
      </c>
      <c r="T16" s="56">
        <f t="shared" si="25"/>
        <v>0.83885436047546857</v>
      </c>
      <c r="U16" s="33">
        <f t="shared" si="26"/>
        <v>2.122480198527079E-2</v>
      </c>
      <c r="V16" s="39">
        <f t="shared" si="14"/>
        <v>1.2089994342333215E-3</v>
      </c>
      <c r="W16" s="32">
        <f t="shared" si="27"/>
        <v>0.81642055905596445</v>
      </c>
      <c r="X16" s="31"/>
      <c r="Y16" s="5">
        <f t="shared" si="28"/>
        <v>0</v>
      </c>
      <c r="Z16" s="5">
        <f t="shared" si="29"/>
        <v>5.0518242265478097</v>
      </c>
      <c r="AA16" s="5">
        <f t="shared" si="30"/>
        <v>0</v>
      </c>
      <c r="AB16" s="5">
        <f t="shared" si="31"/>
        <v>4.9167213685971438</v>
      </c>
      <c r="AC16" s="32"/>
      <c r="AD16" s="5">
        <f t="shared" si="32"/>
        <v>219.70369678814961</v>
      </c>
      <c r="AE16" s="5">
        <f t="shared" si="33"/>
        <v>-2.1970369678814961</v>
      </c>
      <c r="AF16" s="5">
        <f t="shared" si="34"/>
        <v>-24.167406646696456</v>
      </c>
      <c r="AG16" s="5">
        <f t="shared" si="35"/>
        <v>-12782.191274787643</v>
      </c>
      <c r="AH16" s="5">
        <f t="shared" si="36"/>
        <v>-12588.852021614071</v>
      </c>
      <c r="AI16" s="42">
        <f t="shared" si="37"/>
        <v>0</v>
      </c>
      <c r="AJ16" s="42">
        <f t="shared" si="38"/>
        <v>21.832987284992644</v>
      </c>
      <c r="AK16" s="42">
        <f t="shared" si="39"/>
        <v>-12567.01903432908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269.10603162932995</v>
      </c>
      <c r="K17" s="11">
        <f t="shared" si="18"/>
        <v>2.6910603162932993</v>
      </c>
      <c r="L17" s="24">
        <f t="shared" si="19"/>
        <v>29.601663479226293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 L'!$B$10:$O$129, 4)</f>
        <v>28.842404419964041</v>
      </c>
      <c r="S17" s="46">
        <f>VLOOKUP(I17, '[1]Lapse Rates'!$A$4:$F$24, 3)</f>
        <v>1.3481251E-3</v>
      </c>
      <c r="T17" s="56">
        <f t="shared" si="25"/>
        <v>0.81642055905596445</v>
      </c>
      <c r="U17" s="33">
        <f t="shared" si="26"/>
        <v>2.3547531941065264E-2</v>
      </c>
      <c r="V17" s="39">
        <f t="shared" si="14"/>
        <v>1.100637047819378E-3</v>
      </c>
      <c r="W17" s="32">
        <f t="shared" si="27"/>
        <v>0.79177239006707978</v>
      </c>
      <c r="X17" s="31"/>
      <c r="Y17" s="5">
        <f t="shared" si="28"/>
        <v>0</v>
      </c>
      <c r="Z17" s="5">
        <f t="shared" si="29"/>
        <v>4.9167213685971438</v>
      </c>
      <c r="AA17" s="5">
        <f t="shared" si="30"/>
        <v>0</v>
      </c>
      <c r="AB17" s="5">
        <f t="shared" si="31"/>
        <v>4.7682829469770738</v>
      </c>
      <c r="AC17" s="32"/>
      <c r="AD17" s="5">
        <f t="shared" si="32"/>
        <v>213.07072584462173</v>
      </c>
      <c r="AE17" s="5">
        <f t="shared" si="33"/>
        <v>-2.1307072584462174</v>
      </c>
      <c r="AF17" s="5">
        <f t="shared" si="34"/>
        <v>-23.437779842908391</v>
      </c>
      <c r="AG17" s="5">
        <f t="shared" si="35"/>
        <v>-14181.006613335792</v>
      </c>
      <c r="AH17" s="5">
        <f t="shared" si="36"/>
        <v>-13993.504374592525</v>
      </c>
      <c r="AI17" s="42">
        <f t="shared" si="37"/>
        <v>0</v>
      </c>
      <c r="AJ17" s="42">
        <f t="shared" si="38"/>
        <v>21.1755461895632</v>
      </c>
      <c r="AK17" s="42">
        <f t="shared" si="39"/>
        <v>-13972.328828402962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269.10603162932995</v>
      </c>
      <c r="K18" s="11">
        <f t="shared" si="18"/>
        <v>2.6910603162932993</v>
      </c>
      <c r="L18" s="24">
        <f t="shared" si="19"/>
        <v>29.601663479226293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 L'!$B$10:$O$129, 4)</f>
        <v>32.838280433690819</v>
      </c>
      <c r="S18" s="46">
        <f>VLOOKUP(I18, '[1]Lapse Rates'!$A$4:$F$24, 3)</f>
        <v>1.1365788999999999E-3</v>
      </c>
      <c r="T18" s="56">
        <f t="shared" si="25"/>
        <v>0.79177239006707978</v>
      </c>
      <c r="U18" s="33">
        <f t="shared" si="26"/>
        <v>2.6000443784676402E-2</v>
      </c>
      <c r="V18" s="39">
        <f t="shared" si="14"/>
        <v>8.999117921528124E-4</v>
      </c>
      <c r="W18" s="32">
        <f t="shared" si="27"/>
        <v>0.76487203449025054</v>
      </c>
      <c r="X18" s="31"/>
      <c r="Y18" s="5">
        <f t="shared" si="28"/>
        <v>0</v>
      </c>
      <c r="Z18" s="5">
        <f t="shared" si="29"/>
        <v>4.7682829469770738</v>
      </c>
      <c r="AA18" s="5">
        <f t="shared" si="30"/>
        <v>0</v>
      </c>
      <c r="AB18" s="5">
        <f t="shared" si="31"/>
        <v>4.6062812045902906</v>
      </c>
      <c r="AC18" s="32"/>
      <c r="AD18" s="5">
        <f t="shared" si="32"/>
        <v>205.8316779059233</v>
      </c>
      <c r="AE18" s="5">
        <f t="shared" si="33"/>
        <v>-2.0583167790592332</v>
      </c>
      <c r="AF18" s="5">
        <f t="shared" si="34"/>
        <v>-22.641484569651563</v>
      </c>
      <c r="AG18" s="5">
        <f t="shared" si="35"/>
        <v>-15658.221260001885</v>
      </c>
      <c r="AH18" s="5">
        <f t="shared" si="36"/>
        <v>-15477.089383444672</v>
      </c>
      <c r="AI18" s="42">
        <f t="shared" si="37"/>
        <v>0</v>
      </c>
      <c r="AJ18" s="42">
        <f t="shared" si="38"/>
        <v>20.45793528364382</v>
      </c>
      <c r="AK18" s="42">
        <f t="shared" si="39"/>
        <v>-15456.631448161028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269.10603162932995</v>
      </c>
      <c r="K19" s="11">
        <f t="shared" si="18"/>
        <v>2.6910603162932993</v>
      </c>
      <c r="L19" s="24">
        <f t="shared" si="19"/>
        <v>29.601663479226293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 L'!$B$10:$O$129, 4)</f>
        <v>37.327553615672194</v>
      </c>
      <c r="S19" s="46">
        <f>VLOOKUP(I19, '[1]Lapse Rates'!$A$4:$F$24, 3)</f>
        <v>1.0075606E-3</v>
      </c>
      <c r="T19" s="56">
        <f t="shared" si="25"/>
        <v>0.76487203449025054</v>
      </c>
      <c r="U19" s="33">
        <f t="shared" si="26"/>
        <v>2.8550801876563101E-2</v>
      </c>
      <c r="V19" s="39">
        <f t="shared" si="14"/>
        <v>7.7065492599421757E-4</v>
      </c>
      <c r="W19" s="32">
        <f t="shared" si="27"/>
        <v>0.73555057768769327</v>
      </c>
      <c r="X19" s="31"/>
      <c r="Y19" s="5">
        <f t="shared" si="28"/>
        <v>0</v>
      </c>
      <c r="Z19" s="5">
        <f t="shared" si="29"/>
        <v>4.6062812045902906</v>
      </c>
      <c r="AA19" s="5">
        <f t="shared" si="30"/>
        <v>0</v>
      </c>
      <c r="AB19" s="5">
        <f t="shared" si="31"/>
        <v>4.4296988885028181</v>
      </c>
      <c r="AC19" s="32"/>
      <c r="AD19" s="5">
        <f t="shared" si="32"/>
        <v>197.9410970241963</v>
      </c>
      <c r="AE19" s="5">
        <f t="shared" si="33"/>
        <v>-1.9794109702419629</v>
      </c>
      <c r="AF19" s="5">
        <f t="shared" si="34"/>
        <v>-21.773520672661594</v>
      </c>
      <c r="AG19" s="5">
        <f t="shared" si="35"/>
        <v>-17194.120863320721</v>
      </c>
      <c r="AH19" s="5">
        <f t="shared" si="36"/>
        <v>-17019.932697939428</v>
      </c>
      <c r="AI19" s="42">
        <f t="shared" si="37"/>
        <v>0</v>
      </c>
      <c r="AJ19" s="42">
        <f t="shared" si="38"/>
        <v>19.675717588063229</v>
      </c>
      <c r="AK19" s="42">
        <f t="shared" si="39"/>
        <v>-17000.256980351365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269.10603162932995</v>
      </c>
      <c r="K20" s="11">
        <f t="shared" si="18"/>
        <v>2.6910603162932993</v>
      </c>
      <c r="L20" s="24">
        <f t="shared" si="19"/>
        <v>29.601663479226293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 L'!$B$10:$O$129, 4)</f>
        <v>42.280162455239612</v>
      </c>
      <c r="S20" s="46">
        <f>VLOOKUP(I20, '[1]Lapse Rates'!$A$4:$F$24, 3)</f>
        <v>8.9731130000000002E-4</v>
      </c>
      <c r="T20" s="56">
        <f t="shared" si="25"/>
        <v>0.73555057768769327</v>
      </c>
      <c r="U20" s="33">
        <f t="shared" si="26"/>
        <v>3.1099197918681019E-2</v>
      </c>
      <c r="V20" s="39">
        <f t="shared" si="14"/>
        <v>6.6001784508069503E-4</v>
      </c>
      <c r="W20" s="32">
        <f t="shared" si="27"/>
        <v>0.70379136192393155</v>
      </c>
      <c r="X20" s="31"/>
      <c r="Y20" s="5">
        <f t="shared" si="28"/>
        <v>0</v>
      </c>
      <c r="Z20" s="5">
        <f t="shared" si="29"/>
        <v>4.4296988885028181</v>
      </c>
      <c r="AA20" s="5">
        <f t="shared" si="30"/>
        <v>0</v>
      </c>
      <c r="AB20" s="5">
        <f t="shared" si="31"/>
        <v>4.2384356810008734</v>
      </c>
      <c r="AC20" s="32"/>
      <c r="AD20" s="5">
        <f t="shared" si="32"/>
        <v>189.39450050235072</v>
      </c>
      <c r="AE20" s="5">
        <f t="shared" si="33"/>
        <v>-1.8939450050235072</v>
      </c>
      <c r="AF20" s="5">
        <f t="shared" si="34"/>
        <v>-20.833395055258578</v>
      </c>
      <c r="AG20" s="5">
        <f t="shared" si="35"/>
        <v>-18728.83886336935</v>
      </c>
      <c r="AH20" s="5">
        <f>SUM(AD20:AG20)</f>
        <v>-18562.17170292728</v>
      </c>
      <c r="AI20" s="42">
        <f t="shared" si="37"/>
        <v>0</v>
      </c>
      <c r="AJ20" s="42">
        <f t="shared" si="38"/>
        <v>18.828357955249928</v>
      </c>
      <c r="AK20" s="42">
        <f t="shared" si="39"/>
        <v>-18543.343344972029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269.10603162932995</v>
      </c>
      <c r="K21" s="11">
        <f t="shared" si="18"/>
        <v>2.6910603162932993</v>
      </c>
      <c r="L21" s="24">
        <f t="shared" si="19"/>
        <v>29.601663479226293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 L'!$B$10:$O$129, 4)</f>
        <v>47.778398804336355</v>
      </c>
      <c r="S21" s="46">
        <f>VLOOKUP(I21, '[1]Lapse Rates'!$A$4:$F$24, 3)</f>
        <v>7.4594940000000001E-4</v>
      </c>
      <c r="T21" s="56">
        <f t="shared" si="25"/>
        <v>0.70379136192393155</v>
      </c>
      <c r="U21" s="33">
        <f t="shared" si="26"/>
        <v>3.3626024365048628E-2</v>
      </c>
      <c r="V21" s="39">
        <f t="shared" si="14"/>
        <v>5.2499274415233963E-4</v>
      </c>
      <c r="W21" s="32">
        <f t="shared" si="27"/>
        <v>0.66964034481473056</v>
      </c>
      <c r="X21" s="31"/>
      <c r="Y21" s="5">
        <f t="shared" si="28"/>
        <v>0</v>
      </c>
      <c r="Z21" s="5">
        <f t="shared" si="29"/>
        <v>4.2384356810008734</v>
      </c>
      <c r="AA21" s="5">
        <f t="shared" si="30"/>
        <v>0</v>
      </c>
      <c r="AB21" s="5">
        <f t="shared" si="31"/>
        <v>4.0327683521743038</v>
      </c>
      <c r="AC21" s="32"/>
      <c r="AD21" s="5">
        <f t="shared" si="32"/>
        <v>180.2042558119883</v>
      </c>
      <c r="AE21" s="5">
        <f t="shared" si="33"/>
        <v>-1.8020425581198829</v>
      </c>
      <c r="AF21" s="5">
        <f t="shared" si="34"/>
        <v>-19.822468139318712</v>
      </c>
      <c r="AG21" s="5">
        <f t="shared" si="35"/>
        <v>-20250.567027338871</v>
      </c>
      <c r="AH21" s="5">
        <f t="shared" si="36"/>
        <v>-20091.987282224323</v>
      </c>
      <c r="AI21" s="42">
        <f t="shared" si="37"/>
        <v>0</v>
      </c>
      <c r="AJ21" s="42">
        <f t="shared" si="38"/>
        <v>17.917047660510679</v>
      </c>
      <c r="AK21" s="42">
        <f t="shared" si="39"/>
        <v>-20074.070234563813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269.10603162932995</v>
      </c>
      <c r="K22" s="11">
        <f t="shared" si="18"/>
        <v>2.6910603162932993</v>
      </c>
      <c r="L22" s="24">
        <f t="shared" si="19"/>
        <v>29.601663479226293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 L'!$B$10:$O$129, 4)</f>
        <v>54.014169281365355</v>
      </c>
      <c r="S22" s="46">
        <f>VLOOKUP(I22, '[1]Lapse Rates'!$A$4:$F$24, 3)</f>
        <v>5.9837330000000002E-4</v>
      </c>
      <c r="T22" s="56">
        <f t="shared" si="25"/>
        <v>0.66964034481473056</v>
      </c>
      <c r="U22" s="33">
        <f t="shared" si="26"/>
        <v>3.6170066942454726E-2</v>
      </c>
      <c r="V22" s="39">
        <f t="shared" si="14"/>
        <v>4.0069490293992823E-4</v>
      </c>
      <c r="W22" s="32">
        <f t="shared" si="27"/>
        <v>0.63306958296933591</v>
      </c>
      <c r="X22" s="31"/>
      <c r="Y22" s="5">
        <f t="shared" si="28"/>
        <v>0</v>
      </c>
      <c r="Z22" s="5">
        <f t="shared" si="29"/>
        <v>4.0327683521743038</v>
      </c>
      <c r="AA22" s="5">
        <f t="shared" si="30"/>
        <v>0</v>
      </c>
      <c r="AB22" s="5">
        <f t="shared" si="31"/>
        <v>3.8125286188204019</v>
      </c>
      <c r="AC22" s="32"/>
      <c r="AD22" s="5">
        <f t="shared" si="32"/>
        <v>170.36284321811283</v>
      </c>
      <c r="AE22" s="5">
        <f t="shared" si="33"/>
        <v>-1.7036284321811281</v>
      </c>
      <c r="AF22" s="5">
        <f t="shared" si="34"/>
        <v>-18.73991275399241</v>
      </c>
      <c r="AG22" s="5">
        <f t="shared" si="35"/>
        <v>-21782.663244687566</v>
      </c>
      <c r="AH22" s="5">
        <f t="shared" si="36"/>
        <v>-21632.743942655627</v>
      </c>
      <c r="AI22" s="42">
        <f t="shared" si="37"/>
        <v>0</v>
      </c>
      <c r="AJ22" s="42">
        <f t="shared" si="38"/>
        <v>16.941083545848201</v>
      </c>
      <c r="AK22" s="42">
        <f t="shared" si="39"/>
        <v>-21615.802859109779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269.10603162932995</v>
      </c>
      <c r="K23" s="11">
        <f t="shared" si="18"/>
        <v>2.6910603162932993</v>
      </c>
      <c r="L23" s="24">
        <f t="shared" si="19"/>
        <v>29.601663479226293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 L'!$B$10:$O$129, 4)</f>
        <v>61.078067515100344</v>
      </c>
      <c r="S23" s="46">
        <f>VLOOKUP(I23, '[1]Lapse Rates'!$A$4:$F$24, 3)</f>
        <v>4.66450453E-2</v>
      </c>
      <c r="T23" s="56">
        <f t="shared" si="25"/>
        <v>0.63306958296933591</v>
      </c>
      <c r="U23" s="33">
        <f t="shared" si="26"/>
        <v>3.866666673035752E-2</v>
      </c>
      <c r="V23" s="39">
        <f t="shared" si="14"/>
        <v>2.952955937565678E-2</v>
      </c>
      <c r="W23" s="32">
        <f t="shared" si="27"/>
        <v>0.56487335686332163</v>
      </c>
      <c r="X23" s="31"/>
      <c r="Y23" s="5">
        <f t="shared" si="28"/>
        <v>0</v>
      </c>
      <c r="Z23" s="5">
        <f t="shared" si="29"/>
        <v>3.8125286188204019</v>
      </c>
      <c r="AA23" s="5">
        <f t="shared" si="30"/>
        <v>0</v>
      </c>
      <c r="AB23" s="5">
        <f t="shared" si="31"/>
        <v>3.4018311683044131</v>
      </c>
      <c r="AC23" s="32"/>
      <c r="AD23" s="5">
        <f t="shared" si="32"/>
        <v>152.01082743862682</v>
      </c>
      <c r="AE23" s="5">
        <f t="shared" si="33"/>
        <v>-1.5201082743862679</v>
      </c>
      <c r="AF23" s="5">
        <f t="shared" si="34"/>
        <v>-16.721191018248948</v>
      </c>
      <c r="AG23" s="5">
        <f t="shared" si="35"/>
        <v>-23286.188038356479</v>
      </c>
      <c r="AH23" s="5">
        <f>SUM(AD23:AG23)</f>
        <v>-23152.418510210486</v>
      </c>
      <c r="AI23" s="42">
        <f t="shared" si="37"/>
        <v>0</v>
      </c>
      <c r="AJ23" s="42">
        <f t="shared" si="38"/>
        <v>15.137148607518281</v>
      </c>
      <c r="AK23" s="42">
        <f t="shared" si="39"/>
        <v>-23137.281361602967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269.10603162932995</v>
      </c>
      <c r="K24" s="11">
        <f t="shared" si="18"/>
        <v>2.6910603162932993</v>
      </c>
      <c r="L24" s="24">
        <f t="shared" si="19"/>
        <v>29.601663479226293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 L'!$B$10:$O$129, 4)</f>
        <v>69.107169734932853</v>
      </c>
      <c r="S24" s="46">
        <f>VLOOKUP(I24, '[1]Lapse Rates'!$A$4:$F$24, 3)</f>
        <v>0</v>
      </c>
      <c r="T24" s="56">
        <f t="shared" si="25"/>
        <v>0.56487335686332163</v>
      </c>
      <c r="U24" s="33">
        <f t="shared" si="26"/>
        <v>3.9036798951494867E-2</v>
      </c>
      <c r="V24" s="39">
        <f t="shared" si="14"/>
        <v>0</v>
      </c>
      <c r="W24" s="32">
        <f t="shared" si="27"/>
        <v>0.52583655791182671</v>
      </c>
      <c r="X24" s="31"/>
      <c r="Y24" s="5">
        <f t="shared" si="28"/>
        <v>0</v>
      </c>
      <c r="Z24" s="5">
        <f t="shared" si="29"/>
        <v>3.4018311683044131</v>
      </c>
      <c r="AA24" s="5">
        <f t="shared" si="30"/>
        <v>0</v>
      </c>
      <c r="AB24" s="5">
        <f t="shared" si="31"/>
        <v>3.1667402443468147</v>
      </c>
      <c r="AC24" s="32"/>
      <c r="AD24" s="5">
        <f t="shared" si="32"/>
        <v>141.50578938527804</v>
      </c>
      <c r="AE24" s="5">
        <f t="shared" si="33"/>
        <v>-1.4150578938527802</v>
      </c>
      <c r="AF24" s="5">
        <f t="shared" si="34"/>
        <v>-15.565636832380582</v>
      </c>
      <c r="AG24" s="5">
        <f t="shared" si="35"/>
        <v>-23509.092395759802</v>
      </c>
      <c r="AH24" s="5">
        <f t="shared" si="36"/>
        <v>-23384.567301100757</v>
      </c>
      <c r="AI24" s="42">
        <f t="shared" si="37"/>
        <v>0</v>
      </c>
      <c r="AJ24" s="42">
        <f t="shared" si="38"/>
        <v>14.076620396919482</v>
      </c>
      <c r="AK24" s="42">
        <f t="shared" si="39"/>
        <v>-23370.490680703839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4666.7318812823978</v>
      </c>
      <c r="AE27" s="21">
        <f t="shared" ref="AE27:AJ27" si="40">SUM(AE4:AE24)</f>
        <v>-148.95700396564931</v>
      </c>
      <c r="AF27" s="21">
        <f t="shared" si="40"/>
        <v>-492.13534888119648</v>
      </c>
      <c r="AG27" s="21">
        <f t="shared" si="40"/>
        <v>-249012.15001429801</v>
      </c>
      <c r="AH27" s="21">
        <f>SUM(AH4:AH24)</f>
        <v>-244986.51048586244</v>
      </c>
      <c r="AI27" s="21">
        <f t="shared" si="40"/>
        <v>0</v>
      </c>
      <c r="AJ27" s="21">
        <f t="shared" si="40"/>
        <v>437.28866895577789</v>
      </c>
      <c r="AK27" s="21">
        <f>SUM(AK4:AK24)</f>
        <v>-244549.22181690668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2314.5197993139441</v>
      </c>
      <c r="AE29" s="21">
        <f t="shared" ref="AE29:AK29" si="41">AE4+NPV($D$6,AE5:AE24)</f>
        <v>-125.67266618085627</v>
      </c>
      <c r="AF29" s="21">
        <f t="shared" si="41"/>
        <v>-236.00763324847327</v>
      </c>
      <c r="AG29" s="21">
        <f t="shared" si="41"/>
        <v>-81305.651438882676</v>
      </c>
      <c r="AH29" s="21">
        <f>AH4+NPV($D$6,AH5:AH24)</f>
        <v>-79352.811938998027</v>
      </c>
      <c r="AI29" s="21">
        <f t="shared" si="41"/>
        <v>0</v>
      </c>
      <c r="AJ29" s="21">
        <f t="shared" si="41"/>
        <v>203.47007642947364</v>
      </c>
      <c r="AK29" s="21">
        <f t="shared" si="41"/>
        <v>-79149.341862568559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3454.4713464572278</v>
      </c>
      <c r="AE31" s="21">
        <f t="shared" ref="AE31:AJ31" si="42">AE4+NPV($D$7,AE5:AE24)</f>
        <v>-136.92794362147256</v>
      </c>
      <c r="AF31" s="21">
        <f t="shared" si="42"/>
        <v>-359.81568509525255</v>
      </c>
      <c r="AG31" s="21">
        <f t="shared" si="42"/>
        <v>-157216.41450529752</v>
      </c>
      <c r="AH31" s="21">
        <f t="shared" si="42"/>
        <v>-154258.68678755697</v>
      </c>
      <c r="AI31" s="21">
        <f t="shared" si="42"/>
        <v>0</v>
      </c>
      <c r="AJ31" s="21">
        <f t="shared" si="42"/>
        <v>316.78217649288615</v>
      </c>
      <c r="AK31" s="21">
        <f>AK4+NPV($D$7,AK5:AK24)</f>
        <v>-153941.90461106412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f>B4</f>
        <v>65</v>
      </c>
      <c r="C36" s="15"/>
      <c r="D36" s="15"/>
      <c r="G36" t="s">
        <v>12</v>
      </c>
      <c r="H36" s="40">
        <v>14498.412597382667</v>
      </c>
    </row>
    <row r="37" spans="1:39" x14ac:dyDescent="0.15">
      <c r="G37" s="49" t="s">
        <v>57</v>
      </c>
      <c r="I37" s="1">
        <v>0</v>
      </c>
      <c r="J37" s="11">
        <f>H$36</f>
        <v>14498.412597382667</v>
      </c>
      <c r="K37" s="11">
        <f>J37*$C$10</f>
        <v>5799.3650389530667</v>
      </c>
      <c r="L37" s="24">
        <f>$C$46</f>
        <v>2029.7777636335736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44">O37*W37</f>
        <v>0</v>
      </c>
      <c r="AB37" s="5">
        <f>P37*W37</f>
        <v>6.0222899999999999</v>
      </c>
      <c r="AC37" s="32"/>
      <c r="AD37" s="5">
        <f>$W37*J37</f>
        <v>14498.412597382667</v>
      </c>
      <c r="AE37" s="5">
        <f>-$W37*K37</f>
        <v>-5799.3650389530667</v>
      </c>
      <c r="AF37" s="5">
        <f>-$W37*L37</f>
        <v>-2029.7777636335736</v>
      </c>
      <c r="AG37" s="5"/>
      <c r="AH37" s="5">
        <f>SUM(AD37:AG37)</f>
        <v>6669.269794796026</v>
      </c>
      <c r="AI37" s="42">
        <f>Y37-AA37</f>
        <v>0</v>
      </c>
      <c r="AJ37" s="42"/>
      <c r="AK37" s="42">
        <f>SUM(AH37:AJ37)</f>
        <v>6669.269794796026</v>
      </c>
      <c r="AL37" s="6" t="s">
        <v>39</v>
      </c>
      <c r="AM37" s="36">
        <f>AK64</f>
        <v>13371.87942795434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5">H$36</f>
        <v>14498.412597382667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6">M38*N38/1000</f>
        <v>0</v>
      </c>
      <c r="P38" s="35">
        <f t="shared" ref="P38:P39" si="47">$H$14*M38/1000</f>
        <v>6.0222899999999999</v>
      </c>
      <c r="Q38">
        <f>Q5</f>
        <v>65</v>
      </c>
      <c r="R38" s="84">
        <f>1000*VLOOKUP(Q38, '[1]Mortality (No Interventions) L'!$B$10:$O$129,7)</f>
        <v>7.833776449573171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7.833776449573171E-3</v>
      </c>
      <c r="V38" s="39">
        <f>MIN(S38*T38,T38-U38)</f>
        <v>2.6703721500000001E-3</v>
      </c>
      <c r="W38" s="32">
        <f>T38-SUM(U38:V38)</f>
        <v>0.98949585140042684</v>
      </c>
      <c r="X38" s="32"/>
      <c r="Y38" s="5">
        <f>AA37</f>
        <v>0</v>
      </c>
      <c r="Z38" s="5">
        <f>AB37</f>
        <v>6.0222899999999999</v>
      </c>
      <c r="AA38" s="5">
        <f t="shared" si="44"/>
        <v>0</v>
      </c>
      <c r="AB38" s="5">
        <f t="shared" ref="AB38:AB57" si="48">P38*W38</f>
        <v>5.9590309709302769</v>
      </c>
      <c r="AC38" s="32"/>
      <c r="AD38" s="5">
        <f t="shared" ref="AD38:AD40" si="49">$W38*J38</f>
        <v>14346.119117001836</v>
      </c>
      <c r="AE38" s="5">
        <f t="shared" ref="AE38:AE57" si="50">-$W38*K38</f>
        <v>0</v>
      </c>
      <c r="AF38" s="5">
        <f t="shared" ref="AF38:AF39" si="51">-$W38*L38</f>
        <v>0</v>
      </c>
      <c r="AG38" s="5">
        <f>-U38*M38</f>
        <v>-4717.7273574500014</v>
      </c>
      <c r="AH38" s="5">
        <f t="shared" ref="AH38:AH46" si="52">SUM(AD38:AG38)</f>
        <v>9628.3917595518342</v>
      </c>
      <c r="AI38" s="42">
        <f>-M38*$W37*(N38-N37)/1000</f>
        <v>0</v>
      </c>
      <c r="AJ38" s="42">
        <f>$D$6*SUM(Y38:Z38,AD38:AE38)</f>
        <v>1407.9450720268803</v>
      </c>
      <c r="AK38" s="42">
        <f t="shared" ref="AK38" si="53">SUM(AH38:AJ38)</f>
        <v>11036.336831578714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4">I38+1</f>
        <v>2</v>
      </c>
      <c r="J39" s="11">
        <f t="shared" si="45"/>
        <v>14498.412597382667</v>
      </c>
      <c r="K39" s="11">
        <f t="shared" ref="K39:K57" si="55">J39*$C$11</f>
        <v>144.98412597382668</v>
      </c>
      <c r="L39" s="24">
        <f>$C$47</f>
        <v>1594.8253857120933</v>
      </c>
      <c r="M39" s="11">
        <f t="shared" si="43"/>
        <v>602229</v>
      </c>
      <c r="N39" s="28">
        <f t="shared" ref="N39:N57" si="56">$N$37</f>
        <v>0</v>
      </c>
      <c r="O39" s="35">
        <f t="shared" si="46"/>
        <v>0</v>
      </c>
      <c r="P39" s="35">
        <f t="shared" si="47"/>
        <v>6.0222899999999999</v>
      </c>
      <c r="Q39">
        <f t="shared" ref="Q39:Q57" si="57">Q6</f>
        <v>66</v>
      </c>
      <c r="R39" s="45">
        <f>1000*VLOOKUP(Q39, '[1]Mortality (No Interventions) L'!$B$10:$O$129,7)</f>
        <v>8.6817440323278809</v>
      </c>
      <c r="S39" s="46">
        <f>VLOOKUP(I39, '[1]Lapse Rates'!$A$4:$F$24, 4)</f>
        <v>2.4152155999999998E-3</v>
      </c>
      <c r="T39" s="33">
        <f t="shared" ref="T39:T41" si="58">W38</f>
        <v>0.98949585140042684</v>
      </c>
      <c r="U39" s="33">
        <f>T39*R39/1000</f>
        <v>8.5905497029088521E-3</v>
      </c>
      <c r="V39" s="39">
        <f t="shared" ref="V39:V57" si="59">MIN(S39*T39,T39-U39)</f>
        <v>2.3898458164375927E-3</v>
      </c>
      <c r="W39" s="32">
        <f>T39-SUM(U39:V39)</f>
        <v>0.97851545588108035</v>
      </c>
      <c r="X39" s="32"/>
      <c r="Y39" s="5">
        <f t="shared" ref="Y39:Y40" si="60">AA38</f>
        <v>0</v>
      </c>
      <c r="Z39" s="5">
        <f t="shared" ref="Z39:Z57" si="61">AB38</f>
        <v>5.9590309709302769</v>
      </c>
      <c r="AA39" s="5">
        <f>O39*W39</f>
        <v>0</v>
      </c>
      <c r="AB39" s="5">
        <f t="shared" si="48"/>
        <v>5.8929038447980711</v>
      </c>
      <c r="AC39" s="32"/>
      <c r="AD39" s="5">
        <f t="shared" si="49"/>
        <v>14186.920812279899</v>
      </c>
      <c r="AE39" s="5">
        <f t="shared" si="50"/>
        <v>-141.86920812279899</v>
      </c>
      <c r="AF39" s="5">
        <f t="shared" si="51"/>
        <v>-1560.5612893507887</v>
      </c>
      <c r="AG39" s="5">
        <f t="shared" ref="AG39:AG42" si="62">-U39*M39</f>
        <v>-5173.4781570330952</v>
      </c>
      <c r="AH39" s="5">
        <f t="shared" si="52"/>
        <v>7311.012157773218</v>
      </c>
      <c r="AI39" s="42">
        <f>-M39*($W38*N39-$W37*N38)/1000</f>
        <v>0</v>
      </c>
      <c r="AJ39" s="42">
        <f t="shared" ref="AJ39:AJ40" si="63">$D$6*SUM(Y39:Z39,AD39:AE39)</f>
        <v>1378.40414330606</v>
      </c>
      <c r="AK39" s="42">
        <f>SUM(AH39:AJ39)</f>
        <v>8689.4163010792781</v>
      </c>
      <c r="AL39" s="48" t="s">
        <v>43</v>
      </c>
      <c r="AM39" s="54">
        <f>AK64/AD64</f>
        <v>7.1855904058303444E-2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4"/>
        <v>3</v>
      </c>
      <c r="J40" s="11">
        <f t="shared" si="45"/>
        <v>14498.412597382667</v>
      </c>
      <c r="K40" s="11">
        <f t="shared" si="55"/>
        <v>144.98412597382668</v>
      </c>
      <c r="L40" s="24">
        <f t="shared" ref="L40:L57" si="64">$C$47</f>
        <v>1594.8253857120933</v>
      </c>
      <c r="M40" s="11">
        <f t="shared" si="43"/>
        <v>602229</v>
      </c>
      <c r="N40" s="28">
        <f t="shared" si="56"/>
        <v>0</v>
      </c>
      <c r="O40" s="35">
        <f t="shared" si="46"/>
        <v>0</v>
      </c>
      <c r="P40" s="35">
        <f>$H$14*M40/1000</f>
        <v>6.0222899999999999</v>
      </c>
      <c r="Q40">
        <f t="shared" si="57"/>
        <v>67</v>
      </c>
      <c r="R40" s="45">
        <f>1000*VLOOKUP(Q40, '[1]Mortality (No Interventions) L'!$B$10:$O$129,7)</f>
        <v>9.5969505753154607</v>
      </c>
      <c r="S40" s="46">
        <f>VLOOKUP(I40, '[1]Lapse Rates'!$A$4:$F$24, 4)</f>
        <v>2.3963082999999999E-3</v>
      </c>
      <c r="T40" s="33">
        <f t="shared" si="58"/>
        <v>0.97851545588108035</v>
      </c>
      <c r="U40" s="33">
        <f t="shared" ref="U40:U57" si="65">T40*R40/1000</f>
        <v>9.3907644672730044E-3</v>
      </c>
      <c r="V40" s="39">
        <f t="shared" si="59"/>
        <v>2.3448247086061166E-3</v>
      </c>
      <c r="W40" s="32">
        <f t="shared" ref="W40:W57" si="66">T40-SUM(U40:V40)</f>
        <v>0.96677986670520122</v>
      </c>
      <c r="X40" s="32"/>
      <c r="Y40" s="5">
        <f t="shared" si="60"/>
        <v>0</v>
      </c>
      <c r="Z40" s="5">
        <f t="shared" si="61"/>
        <v>5.8929038447980711</v>
      </c>
      <c r="AA40" s="5">
        <f t="shared" ref="AA40:AA57" si="67">O40*W40</f>
        <v>0</v>
      </c>
      <c r="AB40" s="5">
        <f t="shared" si="48"/>
        <v>5.822228723460066</v>
      </c>
      <c r="AC40" s="32"/>
      <c r="AD40" s="5">
        <f t="shared" si="49"/>
        <v>14016.773398334624</v>
      </c>
      <c r="AE40" s="5">
        <f t="shared" si="50"/>
        <v>-140.16773398334627</v>
      </c>
      <c r="AF40" s="5">
        <f>-$W40*L40</f>
        <v>-1541.8450738168087</v>
      </c>
      <c r="AG40" s="5">
        <f t="shared" si="62"/>
        <v>-5655.3906943613538</v>
      </c>
      <c r="AH40" s="5">
        <f t="shared" si="52"/>
        <v>6679.3698961731161</v>
      </c>
      <c r="AI40" s="42">
        <f>-M40*($W39*N40-$W38*N39)/1000</f>
        <v>0</v>
      </c>
      <c r="AJ40" s="42">
        <f t="shared" si="63"/>
        <v>1361.8731095400353</v>
      </c>
      <c r="AK40" s="42">
        <f t="shared" ref="AK40:AK47" si="68">SUM(AH40:AJ40)</f>
        <v>8041.2430057131514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4"/>
        <v>4</v>
      </c>
      <c r="J41" s="11">
        <f t="shared" si="45"/>
        <v>14498.412597382667</v>
      </c>
      <c r="K41" s="11">
        <f t="shared" si="55"/>
        <v>144.98412597382668</v>
      </c>
      <c r="L41" s="24">
        <f t="shared" si="64"/>
        <v>1594.8253857120933</v>
      </c>
      <c r="M41" s="11">
        <f t="shared" si="43"/>
        <v>602229</v>
      </c>
      <c r="N41" s="28">
        <f t="shared" si="56"/>
        <v>0</v>
      </c>
      <c r="O41" s="35">
        <f t="shared" si="46"/>
        <v>0</v>
      </c>
      <c r="P41" s="35">
        <f t="shared" ref="P41:P57" si="69">$H$14*M41/1000</f>
        <v>6.0222899999999999</v>
      </c>
      <c r="Q41">
        <f t="shared" si="57"/>
        <v>68</v>
      </c>
      <c r="R41" s="45">
        <f>1000*VLOOKUP(Q41, '[1]Mortality (No Interventions) L'!$B$10:$O$129,7)</f>
        <v>10.580973505015322</v>
      </c>
      <c r="S41" s="46">
        <f>VLOOKUP(I41, '[1]Lapse Rates'!$A$4:$F$24, 4)</f>
        <v>2.1941491999999999E-3</v>
      </c>
      <c r="T41" s="33">
        <f t="shared" si="58"/>
        <v>0.96677986670520122</v>
      </c>
      <c r="U41" s="33">
        <f t="shared" si="65"/>
        <v>1.0229472154789979E-2</v>
      </c>
      <c r="V41" s="39">
        <f t="shared" si="59"/>
        <v>2.121259271107324E-3</v>
      </c>
      <c r="W41" s="32">
        <f t="shared" si="66"/>
        <v>0.95442913527930395</v>
      </c>
      <c r="X41" s="32"/>
      <c r="Y41" s="5">
        <f>AA40</f>
        <v>0</v>
      </c>
      <c r="Z41" s="5">
        <f t="shared" si="61"/>
        <v>5.822228723460066</v>
      </c>
      <c r="AA41" s="5">
        <f t="shared" si="67"/>
        <v>0</v>
      </c>
      <c r="AB41" s="5">
        <f t="shared" si="48"/>
        <v>5.747849037101199</v>
      </c>
      <c r="AC41" s="32"/>
      <c r="AD41" s="5">
        <f>$W41*J41</f>
        <v>13837.707398242506</v>
      </c>
      <c r="AE41" s="5">
        <f t="shared" si="50"/>
        <v>-138.37707398242506</v>
      </c>
      <c r="AF41" s="5">
        <f t="shared" ref="AF41:AF57" si="70">-$W41*L41</f>
        <v>-1522.1478138066757</v>
      </c>
      <c r="AG41" s="5">
        <f t="shared" si="62"/>
        <v>-6160.4847863070145</v>
      </c>
      <c r="AH41" s="5">
        <f t="shared" si="52"/>
        <v>6016.697724146391</v>
      </c>
      <c r="AI41" s="42">
        <f t="shared" ref="AI41:AI57" si="71">-M41*($W40*N41-$W39*N40)/1000</f>
        <v>0</v>
      </c>
      <c r="AJ41" s="42">
        <f>$D$6*SUM(Y41:Z41,AD41:AE41)</f>
        <v>1344.4754654476856</v>
      </c>
      <c r="AK41" s="42">
        <f t="shared" si="68"/>
        <v>7361.1731895940766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4"/>
        <v>5</v>
      </c>
      <c r="J42" s="11">
        <f t="shared" si="45"/>
        <v>14498.412597382667</v>
      </c>
      <c r="K42" s="11">
        <f t="shared" si="55"/>
        <v>144.98412597382668</v>
      </c>
      <c r="L42" s="24">
        <f t="shared" si="64"/>
        <v>1594.8253857120933</v>
      </c>
      <c r="M42" s="11">
        <f t="shared" si="43"/>
        <v>602229</v>
      </c>
      <c r="N42" s="28">
        <f t="shared" si="56"/>
        <v>0</v>
      </c>
      <c r="O42" s="35">
        <f t="shared" si="46"/>
        <v>0</v>
      </c>
      <c r="P42" s="35">
        <f t="shared" si="69"/>
        <v>6.0222899999999999</v>
      </c>
      <c r="Q42">
        <f t="shared" si="57"/>
        <v>69</v>
      </c>
      <c r="R42" s="45">
        <f>1000*VLOOKUP(Q42, '[1]Mortality (No Interventions) L'!$B$10:$O$129,7)</f>
        <v>11.694707403102582</v>
      </c>
      <c r="S42" s="46">
        <f>VLOOKUP(I42, '[1]Lapse Rates'!$A$4:$F$24, 4)</f>
        <v>1.9313649E-3</v>
      </c>
      <c r="T42" s="33">
        <f>W41</f>
        <v>0.95442913527930395</v>
      </c>
      <c r="U42" s="33">
        <f t="shared" si="65"/>
        <v>1.1161769474087672E-2</v>
      </c>
      <c r="V42" s="39">
        <f t="shared" si="59"/>
        <v>1.8433509314157994E-3</v>
      </c>
      <c r="W42" s="32">
        <f t="shared" si="66"/>
        <v>0.94142401487380045</v>
      </c>
      <c r="X42" s="32"/>
      <c r="Y42" s="5">
        <f t="shared" ref="Y42:Y57" si="72">AA41</f>
        <v>0</v>
      </c>
      <c r="Z42" s="5">
        <f t="shared" si="61"/>
        <v>5.747849037101199</v>
      </c>
      <c r="AA42" s="5">
        <f t="shared" si="67"/>
        <v>0</v>
      </c>
      <c r="AB42" s="5">
        <f t="shared" si="48"/>
        <v>5.6695284305343394</v>
      </c>
      <c r="AC42" s="32"/>
      <c r="AD42" s="5">
        <f t="shared" ref="AD42:AD57" si="73">$W42*J42</f>
        <v>13649.153796724875</v>
      </c>
      <c r="AE42" s="5">
        <f t="shared" si="50"/>
        <v>-136.49153796724877</v>
      </c>
      <c r="AF42" s="5">
        <f t="shared" si="70"/>
        <v>-1501.4069176397363</v>
      </c>
      <c r="AG42" s="5">
        <f t="shared" si="62"/>
        <v>-6721.9412686103451</v>
      </c>
      <c r="AH42" s="5">
        <f t="shared" si="52"/>
        <v>5289.3140725075436</v>
      </c>
      <c r="AI42" s="42">
        <f t="shared" si="71"/>
        <v>0</v>
      </c>
      <c r="AJ42" s="42">
        <f t="shared" ref="AJ42:AJ57" si="74">$D$6*SUM(Y42:Z42,AD42:AE42)</f>
        <v>1326.1560315746628</v>
      </c>
      <c r="AK42" s="42">
        <f t="shared" si="68"/>
        <v>6615.4701040822065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4"/>
        <v>6</v>
      </c>
      <c r="J43" s="11">
        <f t="shared" si="45"/>
        <v>14498.412597382667</v>
      </c>
      <c r="K43" s="11">
        <f t="shared" si="55"/>
        <v>144.98412597382668</v>
      </c>
      <c r="L43" s="24">
        <f t="shared" si="64"/>
        <v>1594.8253857120933</v>
      </c>
      <c r="M43" s="11">
        <f t="shared" si="43"/>
        <v>602229</v>
      </c>
      <c r="N43" s="28">
        <f t="shared" si="56"/>
        <v>0</v>
      </c>
      <c r="O43" s="35">
        <f t="shared" si="46"/>
        <v>0</v>
      </c>
      <c r="P43" s="35">
        <f t="shared" si="69"/>
        <v>6.0222899999999999</v>
      </c>
      <c r="Q43">
        <f t="shared" si="57"/>
        <v>70</v>
      </c>
      <c r="R43" s="45">
        <f>1000*VLOOKUP(Q43, '[1]Mortality (No Interventions) L'!$B$10:$O$129,7)</f>
        <v>12.957408361670117</v>
      </c>
      <c r="S43" s="46">
        <f>VLOOKUP(I43, '[1]Lapse Rates'!$A$4:$F$24, 4)</f>
        <v>1.9726812000000001E-3</v>
      </c>
      <c r="T43" s="33">
        <f t="shared" ref="T43:T57" si="75">W42</f>
        <v>0.94142401487380045</v>
      </c>
      <c r="U43" s="33">
        <f t="shared" si="65"/>
        <v>1.2198415402202836E-2</v>
      </c>
      <c r="V43" s="39">
        <f t="shared" si="59"/>
        <v>1.8571294553700666E-3</v>
      </c>
      <c r="W43" s="32">
        <f t="shared" si="66"/>
        <v>0.92736847001622758</v>
      </c>
      <c r="X43" s="32"/>
      <c r="Y43" s="5">
        <f t="shared" si="72"/>
        <v>0</v>
      </c>
      <c r="Z43" s="5">
        <f t="shared" si="61"/>
        <v>5.6695284305343394</v>
      </c>
      <c r="AA43" s="5">
        <f t="shared" si="67"/>
        <v>0</v>
      </c>
      <c r="AB43" s="5">
        <f t="shared" si="48"/>
        <v>5.5848818632940267</v>
      </c>
      <c r="AC43" s="32"/>
      <c r="AD43" s="5">
        <f t="shared" si="73"/>
        <v>13445.370708098764</v>
      </c>
      <c r="AE43" s="5">
        <f t="shared" si="50"/>
        <v>-134.45370708098764</v>
      </c>
      <c r="AF43" s="5">
        <f t="shared" si="70"/>
        <v>-1478.9907778908639</v>
      </c>
      <c r="AG43" s="5">
        <f>-U43*M43</f>
        <v>-7346.2395092532115</v>
      </c>
      <c r="AH43" s="5">
        <f t="shared" si="52"/>
        <v>4485.6867138737016</v>
      </c>
      <c r="AI43" s="42">
        <f t="shared" si="71"/>
        <v>0</v>
      </c>
      <c r="AJ43" s="42">
        <f t="shared" si="74"/>
        <v>1306.3571385388796</v>
      </c>
      <c r="AK43" s="42">
        <f t="shared" si="68"/>
        <v>5792.0438524125811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4"/>
        <v>7</v>
      </c>
      <c r="J44" s="11">
        <f t="shared" si="45"/>
        <v>14498.412597382667</v>
      </c>
      <c r="K44" s="11">
        <f t="shared" si="55"/>
        <v>144.98412597382668</v>
      </c>
      <c r="L44" s="24">
        <f t="shared" si="64"/>
        <v>1594.8253857120933</v>
      </c>
      <c r="M44" s="11">
        <f t="shared" si="43"/>
        <v>602229</v>
      </c>
      <c r="N44" s="28">
        <f t="shared" si="56"/>
        <v>0</v>
      </c>
      <c r="O44" s="35">
        <f t="shared" si="46"/>
        <v>0</v>
      </c>
      <c r="P44" s="35">
        <f t="shared" si="69"/>
        <v>6.0222899999999999</v>
      </c>
      <c r="Q44">
        <f t="shared" si="57"/>
        <v>71</v>
      </c>
      <c r="R44" s="45">
        <f>1000*VLOOKUP(Q44, '[1]Mortality (No Interventions) L'!$B$10:$O$129,7)</f>
        <v>14.410343617977485</v>
      </c>
      <c r="S44" s="46">
        <f>VLOOKUP(I44, '[1]Lapse Rates'!$A$4:$F$24, 4)</f>
        <v>1.7228968999999999E-3</v>
      </c>
      <c r="T44" s="33">
        <f t="shared" si="75"/>
        <v>0.92736847001622758</v>
      </c>
      <c r="U44" s="33">
        <f t="shared" si="65"/>
        <v>1.336369831341189E-2</v>
      </c>
      <c r="V44" s="39">
        <f t="shared" si="59"/>
        <v>1.5977602621487013E-3</v>
      </c>
      <c r="W44" s="32">
        <f t="shared" si="66"/>
        <v>0.91240701144066694</v>
      </c>
      <c r="X44" s="32"/>
      <c r="Y44" s="5">
        <f t="shared" si="72"/>
        <v>0</v>
      </c>
      <c r="Z44" s="5">
        <f t="shared" si="61"/>
        <v>5.5848818632940267</v>
      </c>
      <c r="AA44" s="5">
        <f t="shared" si="67"/>
        <v>0</v>
      </c>
      <c r="AB44" s="5">
        <f t="shared" si="48"/>
        <v>5.4947796209290143</v>
      </c>
      <c r="AC44" s="32"/>
      <c r="AD44" s="5">
        <f t="shared" si="73"/>
        <v>13228.453308611637</v>
      </c>
      <c r="AE44" s="5">
        <f t="shared" si="50"/>
        <v>-132.28453308611637</v>
      </c>
      <c r="AF44" s="5">
        <f t="shared" si="70"/>
        <v>-1455.12986394728</v>
      </c>
      <c r="AG44" s="5">
        <f t="shared" ref="AG44:AG57" si="76">-U44*M44</f>
        <v>-8048.0066715877292</v>
      </c>
      <c r="AH44" s="5">
        <f t="shared" si="52"/>
        <v>3593.0322399905108</v>
      </c>
      <c r="AI44" s="42">
        <f t="shared" si="71"/>
        <v>0</v>
      </c>
      <c r="AJ44" s="42">
        <f t="shared" si="74"/>
        <v>1285.2820337898429</v>
      </c>
      <c r="AK44" s="42">
        <f t="shared" si="68"/>
        <v>4878.3142737803537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4"/>
        <v>8</v>
      </c>
      <c r="J45" s="11">
        <f t="shared" si="45"/>
        <v>14498.412597382667</v>
      </c>
      <c r="K45" s="11">
        <f t="shared" si="55"/>
        <v>144.98412597382668</v>
      </c>
      <c r="L45" s="24">
        <f t="shared" si="64"/>
        <v>1594.8253857120933</v>
      </c>
      <c r="M45" s="11">
        <f t="shared" si="43"/>
        <v>602229</v>
      </c>
      <c r="N45" s="28">
        <f t="shared" si="56"/>
        <v>0</v>
      </c>
      <c r="O45" s="35">
        <f t="shared" si="46"/>
        <v>0</v>
      </c>
      <c r="P45" s="35">
        <f t="shared" si="69"/>
        <v>6.0222899999999999</v>
      </c>
      <c r="Q45">
        <f t="shared" si="57"/>
        <v>72</v>
      </c>
      <c r="R45" s="45">
        <f>1000*VLOOKUP(Q45, '[1]Mortality (No Interventions) L'!$B$10:$O$129,7)</f>
        <v>16.093419933926008</v>
      </c>
      <c r="S45" s="46">
        <f>VLOOKUP(I45, '[1]Lapse Rates'!$A$4:$F$24, 4)</f>
        <v>1.5750323E-3</v>
      </c>
      <c r="T45" s="33">
        <f t="shared" si="75"/>
        <v>0.91240701144066694</v>
      </c>
      <c r="U45" s="33">
        <f t="shared" si="65"/>
        <v>1.4683749185773084E-2</v>
      </c>
      <c r="V45" s="39">
        <f t="shared" si="59"/>
        <v>1.4370705137655199E-3</v>
      </c>
      <c r="W45" s="32">
        <f t="shared" si="66"/>
        <v>0.89628619174112834</v>
      </c>
      <c r="X45" s="32"/>
      <c r="Y45" s="5">
        <f t="shared" si="72"/>
        <v>0</v>
      </c>
      <c r="Z45" s="5">
        <f t="shared" si="61"/>
        <v>5.4947796209290143</v>
      </c>
      <c r="AA45" s="5">
        <f t="shared" si="67"/>
        <v>0</v>
      </c>
      <c r="AB45" s="5">
        <f t="shared" si="48"/>
        <v>5.3976953696606795</v>
      </c>
      <c r="AC45" s="32"/>
      <c r="AD45" s="5">
        <f t="shared" si="73"/>
        <v>12994.727013199712</v>
      </c>
      <c r="AE45" s="5">
        <f t="shared" si="50"/>
        <v>-129.94727013199713</v>
      </c>
      <c r="AF45" s="5">
        <f t="shared" si="70"/>
        <v>-1429.4199714519682</v>
      </c>
      <c r="AG45" s="5">
        <f t="shared" si="76"/>
        <v>-8842.9795883989391</v>
      </c>
      <c r="AH45" s="5">
        <f t="shared" si="52"/>
        <v>2592.3801832168065</v>
      </c>
      <c r="AI45" s="42">
        <f t="shared" si="71"/>
        <v>0</v>
      </c>
      <c r="AJ45" s="42">
        <f t="shared" si="74"/>
        <v>1262.5739306757559</v>
      </c>
      <c r="AK45" s="42">
        <f t="shared" si="68"/>
        <v>3854.9541138925624</v>
      </c>
    </row>
    <row r="46" spans="1:39" ht="15" x14ac:dyDescent="0.2">
      <c r="A46" s="12"/>
      <c r="B46" s="13">
        <v>1</v>
      </c>
      <c r="C46" s="10">
        <f>$H$36*0.14</f>
        <v>2029.7777636335736</v>
      </c>
      <c r="D46" s="1"/>
      <c r="E46" s="81" t="s">
        <v>51</v>
      </c>
      <c r="F46" s="13"/>
      <c r="G46" s="8"/>
      <c r="I46" s="2">
        <f t="shared" si="54"/>
        <v>9</v>
      </c>
      <c r="J46" s="11">
        <f t="shared" si="45"/>
        <v>14498.412597382667</v>
      </c>
      <c r="K46" s="11">
        <f t="shared" si="55"/>
        <v>144.98412597382668</v>
      </c>
      <c r="L46" s="24">
        <f t="shared" si="64"/>
        <v>1594.8253857120933</v>
      </c>
      <c r="M46" s="11">
        <f t="shared" si="43"/>
        <v>602229</v>
      </c>
      <c r="N46" s="28">
        <f t="shared" si="56"/>
        <v>0</v>
      </c>
      <c r="O46" s="35">
        <f t="shared" si="46"/>
        <v>0</v>
      </c>
      <c r="P46" s="35">
        <f t="shared" si="69"/>
        <v>6.0222899999999999</v>
      </c>
      <c r="Q46">
        <f t="shared" si="57"/>
        <v>73</v>
      </c>
      <c r="R46" s="45">
        <f>1000*VLOOKUP(Q46, '[1]Mortality (No Interventions) L'!$B$10:$O$129,7)</f>
        <v>18.044623746045879</v>
      </c>
      <c r="S46" s="46">
        <f>VLOOKUP(I46, '[1]Lapse Rates'!$A$4:$F$24, 4)</f>
        <v>1.4424080000000001E-3</v>
      </c>
      <c r="T46" s="33">
        <f t="shared" si="75"/>
        <v>0.89628619174112834</v>
      </c>
      <c r="U46" s="33">
        <f t="shared" si="65"/>
        <v>1.6173147098744994E-2</v>
      </c>
      <c r="V46" s="39">
        <f t="shared" si="59"/>
        <v>1.2928103732569374E-3</v>
      </c>
      <c r="W46" s="32">
        <f t="shared" si="66"/>
        <v>0.87882023426912637</v>
      </c>
      <c r="X46" s="32"/>
      <c r="Y46" s="5">
        <f t="shared" si="72"/>
        <v>0</v>
      </c>
      <c r="Z46" s="5">
        <f t="shared" si="61"/>
        <v>5.3976953696606795</v>
      </c>
      <c r="AA46" s="5">
        <f t="shared" si="67"/>
        <v>0</v>
      </c>
      <c r="AB46" s="5">
        <f t="shared" si="48"/>
        <v>5.2925103086366168</v>
      </c>
      <c r="AC46" s="32"/>
      <c r="AD46" s="5">
        <f t="shared" si="73"/>
        <v>12741.498355362288</v>
      </c>
      <c r="AE46" s="5">
        <f t="shared" si="50"/>
        <v>-127.41498355362289</v>
      </c>
      <c r="AF46" s="5">
        <f t="shared" si="70"/>
        <v>-1401.5648190898517</v>
      </c>
      <c r="AG46" s="5">
        <f t="shared" si="76"/>
        <v>-9739.9382041300996</v>
      </c>
      <c r="AH46" s="5">
        <f t="shared" si="52"/>
        <v>1472.5803485887136</v>
      </c>
      <c r="AI46" s="42">
        <f t="shared" si="71"/>
        <v>0</v>
      </c>
      <c r="AJ46" s="42">
        <f t="shared" si="74"/>
        <v>1237.9710926901937</v>
      </c>
      <c r="AK46" s="42">
        <f t="shared" si="68"/>
        <v>2710.5514412789071</v>
      </c>
    </row>
    <row r="47" spans="1:39" ht="15" x14ac:dyDescent="0.2">
      <c r="A47" s="12"/>
      <c r="B47" s="71">
        <v>2</v>
      </c>
      <c r="C47" s="10">
        <f>$H$36*0.11</f>
        <v>1594.8253857120933</v>
      </c>
      <c r="D47" s="1"/>
      <c r="E47" s="1"/>
      <c r="F47" s="1"/>
      <c r="I47" s="2">
        <f t="shared" si="54"/>
        <v>10</v>
      </c>
      <c r="J47" s="11">
        <f t="shared" si="45"/>
        <v>14498.412597382667</v>
      </c>
      <c r="K47" s="11">
        <f t="shared" si="55"/>
        <v>144.98412597382668</v>
      </c>
      <c r="L47" s="24">
        <f t="shared" si="64"/>
        <v>1594.8253857120933</v>
      </c>
      <c r="M47" s="11">
        <f t="shared" si="43"/>
        <v>602229</v>
      </c>
      <c r="N47" s="28">
        <f t="shared" si="56"/>
        <v>0</v>
      </c>
      <c r="O47" s="35">
        <f t="shared" si="46"/>
        <v>0</v>
      </c>
      <c r="P47" s="35">
        <f t="shared" si="69"/>
        <v>6.0222899999999999</v>
      </c>
      <c r="Q47">
        <f t="shared" si="57"/>
        <v>74</v>
      </c>
      <c r="R47" s="45">
        <f>1000*VLOOKUP(Q47, '[1]Mortality (No Interventions) L'!$B$10:$O$129,7)</f>
        <v>20.375867423918102</v>
      </c>
      <c r="S47" s="46">
        <f>VLOOKUP(I47, '[1]Lapse Rates'!$A$4:$F$24, 4)</f>
        <v>1.4007732E-3</v>
      </c>
      <c r="T47" s="33">
        <f t="shared" si="75"/>
        <v>0.87882023426912637</v>
      </c>
      <c r="U47" s="33">
        <f t="shared" si="65"/>
        <v>1.7906724582924364E-2</v>
      </c>
      <c r="V47" s="39">
        <f t="shared" si="59"/>
        <v>1.2310278317819137E-3</v>
      </c>
      <c r="W47" s="32">
        <f t="shared" si="66"/>
        <v>0.85968248185442009</v>
      </c>
      <c r="X47" s="32"/>
      <c r="Y47" s="5">
        <f t="shared" si="72"/>
        <v>0</v>
      </c>
      <c r="Z47" s="5">
        <f t="shared" si="61"/>
        <v>5.2925103086366168</v>
      </c>
      <c r="AA47" s="5">
        <f t="shared" si="67"/>
        <v>0</v>
      </c>
      <c r="AB47" s="5">
        <f t="shared" si="48"/>
        <v>5.1772572136470556</v>
      </c>
      <c r="AC47" s="32"/>
      <c r="AD47" s="5">
        <f t="shared" si="73"/>
        <v>12464.031324667319</v>
      </c>
      <c r="AE47" s="5">
        <f t="shared" si="50"/>
        <v>-124.64031324667322</v>
      </c>
      <c r="AF47" s="5">
        <f t="shared" si="70"/>
        <v>-1371.0434457134052</v>
      </c>
      <c r="AG47" s="5">
        <f t="shared" si="76"/>
        <v>-10783.948838849958</v>
      </c>
      <c r="AH47" s="5">
        <f>SUM(AD47:AG47)</f>
        <v>184.39872685728369</v>
      </c>
      <c r="AI47" s="42">
        <f t="shared" si="71"/>
        <v>0</v>
      </c>
      <c r="AJ47" s="42">
        <f t="shared" si="74"/>
        <v>1211.0134534816427</v>
      </c>
      <c r="AK47" s="42">
        <f t="shared" si="68"/>
        <v>1395.4121803389264</v>
      </c>
    </row>
    <row r="48" spans="1:39" ht="15" x14ac:dyDescent="0.2">
      <c r="D48" s="1"/>
      <c r="E48" s="1"/>
      <c r="F48" s="1"/>
      <c r="I48" s="2">
        <f t="shared" si="54"/>
        <v>11</v>
      </c>
      <c r="J48" s="11">
        <f t="shared" si="45"/>
        <v>14498.412597382667</v>
      </c>
      <c r="K48" s="11">
        <f t="shared" si="55"/>
        <v>144.98412597382668</v>
      </c>
      <c r="L48" s="24">
        <f t="shared" si="64"/>
        <v>1594.8253857120933</v>
      </c>
      <c r="M48" s="11">
        <f t="shared" si="43"/>
        <v>602229</v>
      </c>
      <c r="N48" s="28">
        <f t="shared" si="56"/>
        <v>0</v>
      </c>
      <c r="O48" s="35">
        <f t="shared" si="46"/>
        <v>0</v>
      </c>
      <c r="P48" s="35">
        <f t="shared" si="69"/>
        <v>6.0222899999999999</v>
      </c>
      <c r="Q48">
        <f t="shared" si="57"/>
        <v>75</v>
      </c>
      <c r="R48" s="45">
        <f>1000*VLOOKUP(Q48, '[1]Mortality (No Interventions) L'!$B$10:$O$129,7)</f>
        <v>23.080367833642462</v>
      </c>
      <c r="S48" s="46">
        <f>VLOOKUP(I48, '[1]Lapse Rates'!$A$4:$F$24, 4)</f>
        <v>1.2298243999999999E-3</v>
      </c>
      <c r="T48" s="33">
        <f t="shared" si="75"/>
        <v>0.85968248185442009</v>
      </c>
      <c r="U48" s="33">
        <f t="shared" si="65"/>
        <v>1.9841787901338677E-2</v>
      </c>
      <c r="V48" s="39">
        <f t="shared" si="59"/>
        <v>1.0572584924371229E-3</v>
      </c>
      <c r="W48" s="32">
        <f t="shared" si="66"/>
        <v>0.83878343546064427</v>
      </c>
      <c r="X48" s="31"/>
      <c r="Y48" s="5">
        <f t="shared" si="72"/>
        <v>0</v>
      </c>
      <c r="Z48" s="5">
        <f t="shared" si="61"/>
        <v>5.1772572136470556</v>
      </c>
      <c r="AA48" s="5">
        <f t="shared" si="67"/>
        <v>0</v>
      </c>
      <c r="AB48" s="5">
        <f t="shared" si="48"/>
        <v>5.0513970955402829</v>
      </c>
      <c r="AC48" s="32"/>
      <c r="AD48" s="5">
        <f t="shared" si="73"/>
        <v>12161.028327158516</v>
      </c>
      <c r="AE48" s="5">
        <f t="shared" si="50"/>
        <v>-121.61028327158517</v>
      </c>
      <c r="AF48" s="5">
        <f t="shared" si="70"/>
        <v>-1337.7131159874366</v>
      </c>
      <c r="AG48" s="5">
        <f t="shared" si="76"/>
        <v>-11949.300086035289</v>
      </c>
      <c r="AH48" s="5">
        <f t="shared" ref="AH48:AH57" si="77">SUM(AD48:AG48)</f>
        <v>-1247.5951581357967</v>
      </c>
      <c r="AI48" s="42">
        <f t="shared" si="71"/>
        <v>0</v>
      </c>
      <c r="AJ48" s="42">
        <f t="shared" si="74"/>
        <v>1181.5747990379666</v>
      </c>
      <c r="AK48" s="42">
        <f t="shared" ref="AK48:AK57" si="78">SUM(AH48:AJ48)</f>
        <v>-66.020359097830124</v>
      </c>
    </row>
    <row r="49" spans="1:37" ht="15" x14ac:dyDescent="0.2">
      <c r="A49" s="48" t="s">
        <v>52</v>
      </c>
      <c r="D49" s="1"/>
      <c r="E49" s="74"/>
      <c r="F49" s="37"/>
      <c r="I49" s="2">
        <f t="shared" si="54"/>
        <v>12</v>
      </c>
      <c r="J49" s="11">
        <f t="shared" si="45"/>
        <v>14498.412597382667</v>
      </c>
      <c r="K49" s="11">
        <f t="shared" si="55"/>
        <v>144.98412597382668</v>
      </c>
      <c r="L49" s="24">
        <f t="shared" si="64"/>
        <v>1594.8253857120933</v>
      </c>
      <c r="M49" s="11">
        <f t="shared" si="43"/>
        <v>602229</v>
      </c>
      <c r="N49" s="28">
        <f t="shared" si="56"/>
        <v>0</v>
      </c>
      <c r="O49" s="35">
        <f t="shared" si="46"/>
        <v>0</v>
      </c>
      <c r="P49" s="35">
        <f t="shared" si="69"/>
        <v>6.0222899999999999</v>
      </c>
      <c r="Q49">
        <f t="shared" si="57"/>
        <v>76</v>
      </c>
      <c r="R49" s="45">
        <f>1000*VLOOKUP(Q49, '[1]Mortality (No Interventions) L'!$B$10:$O$129,7)</f>
        <v>26.206671715666054</v>
      </c>
      <c r="S49" s="46">
        <f>VLOOKUP(I49, '[1]Lapse Rates'!$A$4:$F$24, 4)</f>
        <v>1.0984558E-3</v>
      </c>
      <c r="T49" s="33">
        <f t="shared" si="75"/>
        <v>0.83878343546064427</v>
      </c>
      <c r="U49" s="33">
        <f t="shared" si="65"/>
        <v>2.1981722133655669E-2</v>
      </c>
      <c r="V49" s="39">
        <f t="shared" si="59"/>
        <v>9.2136652962567032E-4</v>
      </c>
      <c r="W49" s="32">
        <f t="shared" si="66"/>
        <v>0.81588034679736288</v>
      </c>
      <c r="X49" s="31"/>
      <c r="Y49" s="5">
        <f t="shared" si="72"/>
        <v>0</v>
      </c>
      <c r="Z49" s="5">
        <f t="shared" si="61"/>
        <v>5.0513970955402829</v>
      </c>
      <c r="AA49" s="5">
        <f t="shared" si="67"/>
        <v>0</v>
      </c>
      <c r="AB49" s="5">
        <f t="shared" si="48"/>
        <v>4.9134680537142907</v>
      </c>
      <c r="AC49" s="32"/>
      <c r="AD49" s="5">
        <f t="shared" si="73"/>
        <v>11828.969897963825</v>
      </c>
      <c r="AE49" s="5">
        <f t="shared" si="50"/>
        <v>-118.28969897963826</v>
      </c>
      <c r="AF49" s="5">
        <f t="shared" si="70"/>
        <v>-1301.1866887760207</v>
      </c>
      <c r="AG49" s="5">
        <f t="shared" si="76"/>
        <v>-13238.03053882932</v>
      </c>
      <c r="AH49" s="5">
        <f t="shared" si="77"/>
        <v>-2828.5370286211546</v>
      </c>
      <c r="AI49" s="42">
        <f t="shared" si="71"/>
        <v>0</v>
      </c>
      <c r="AJ49" s="42">
        <f t="shared" si="74"/>
        <v>1149.3132695754211</v>
      </c>
      <c r="AK49" s="42">
        <f t="shared" si="78"/>
        <v>-1679.2237590457335</v>
      </c>
    </row>
    <row r="50" spans="1:37" ht="15" x14ac:dyDescent="0.2">
      <c r="A50" s="48" t="s">
        <v>53</v>
      </c>
      <c r="D50" s="1"/>
      <c r="E50" s="1"/>
      <c r="F50" s="1"/>
      <c r="I50" s="2">
        <f t="shared" si="54"/>
        <v>13</v>
      </c>
      <c r="J50" s="11">
        <f t="shared" si="45"/>
        <v>14498.412597382667</v>
      </c>
      <c r="K50" s="11">
        <f t="shared" si="55"/>
        <v>144.98412597382668</v>
      </c>
      <c r="L50" s="24">
        <f t="shared" si="64"/>
        <v>1594.8253857120933</v>
      </c>
      <c r="M50" s="11">
        <f t="shared" si="43"/>
        <v>602229</v>
      </c>
      <c r="N50" s="28">
        <f t="shared" si="56"/>
        <v>0</v>
      </c>
      <c r="O50" s="35">
        <f t="shared" si="46"/>
        <v>0</v>
      </c>
      <c r="P50" s="35">
        <f t="shared" si="69"/>
        <v>6.0222899999999999</v>
      </c>
      <c r="Q50">
        <f t="shared" si="57"/>
        <v>77</v>
      </c>
      <c r="R50" s="45">
        <f>1000*VLOOKUP(Q50, '[1]Mortality (No Interventions) L'!$B$10:$O$129,7)</f>
        <v>29.840632295344051</v>
      </c>
      <c r="S50" s="46">
        <f>VLOOKUP(I50, '[1]Lapse Rates'!$A$4:$F$24, 4)</f>
        <v>9.9047419999999994E-4</v>
      </c>
      <c r="T50" s="33">
        <f t="shared" si="75"/>
        <v>0.81588034679736288</v>
      </c>
      <c r="U50" s="33">
        <f t="shared" si="65"/>
        <v>2.434638542577789E-2</v>
      </c>
      <c r="V50" s="39">
        <f t="shared" si="59"/>
        <v>8.0810843378984051E-4</v>
      </c>
      <c r="W50" s="32">
        <f t="shared" si="66"/>
        <v>0.79072585293779518</v>
      </c>
      <c r="X50" s="31"/>
      <c r="Y50" s="5">
        <f t="shared" si="72"/>
        <v>0</v>
      </c>
      <c r="Z50" s="5">
        <f t="shared" si="61"/>
        <v>4.9134680537142907</v>
      </c>
      <c r="AA50" s="5">
        <f t="shared" si="67"/>
        <v>0</v>
      </c>
      <c r="AB50" s="5">
        <f t="shared" si="48"/>
        <v>4.7619803968887542</v>
      </c>
      <c r="AC50" s="32"/>
      <c r="AD50" s="5">
        <f t="shared" si="73"/>
        <v>11464.269667309483</v>
      </c>
      <c r="AE50" s="5">
        <f t="shared" si="50"/>
        <v>-114.64269667309485</v>
      </c>
      <c r="AF50" s="5">
        <f t="shared" si="70"/>
        <v>-1261.0696634040432</v>
      </c>
      <c r="AG50" s="5">
        <f t="shared" si="76"/>
        <v>-14662.099348580794</v>
      </c>
      <c r="AH50" s="5">
        <f t="shared" si="77"/>
        <v>-4573.542041348448</v>
      </c>
      <c r="AI50" s="42">
        <f t="shared" si="71"/>
        <v>0</v>
      </c>
      <c r="AJ50" s="42">
        <f t="shared" si="74"/>
        <v>1113.8804170354992</v>
      </c>
      <c r="AK50" s="42">
        <f t="shared" si="78"/>
        <v>-3459.6616243129488</v>
      </c>
    </row>
    <row r="51" spans="1:37" ht="15" x14ac:dyDescent="0.2">
      <c r="A51" s="48" t="s">
        <v>54</v>
      </c>
      <c r="D51" s="1"/>
      <c r="E51" s="1"/>
      <c r="F51" s="37"/>
      <c r="I51" s="2">
        <f t="shared" si="54"/>
        <v>14</v>
      </c>
      <c r="J51" s="11">
        <f t="shared" si="45"/>
        <v>14498.412597382667</v>
      </c>
      <c r="K51" s="11">
        <f t="shared" si="55"/>
        <v>144.98412597382668</v>
      </c>
      <c r="L51" s="24">
        <f t="shared" si="64"/>
        <v>1594.8253857120933</v>
      </c>
      <c r="M51" s="11">
        <f t="shared" si="43"/>
        <v>602229</v>
      </c>
      <c r="N51" s="28">
        <f t="shared" si="56"/>
        <v>0</v>
      </c>
      <c r="O51" s="35">
        <f t="shared" si="46"/>
        <v>0</v>
      </c>
      <c r="P51" s="35">
        <f t="shared" si="69"/>
        <v>6.0222899999999999</v>
      </c>
      <c r="Q51">
        <f t="shared" si="57"/>
        <v>78</v>
      </c>
      <c r="R51" s="45">
        <f>1000*VLOOKUP(Q51, '[1]Mortality (No Interventions) L'!$B$10:$O$129,7)</f>
        <v>33.938067211898542</v>
      </c>
      <c r="S51" s="46">
        <f>VLOOKUP(I51, '[1]Lapse Rates'!$A$4:$F$24, 4)</f>
        <v>9.2791330000000004E-4</v>
      </c>
      <c r="T51" s="33">
        <f t="shared" si="75"/>
        <v>0.79072585293779518</v>
      </c>
      <c r="U51" s="33">
        <f t="shared" si="65"/>
        <v>2.6835707143188697E-2</v>
      </c>
      <c r="V51" s="39">
        <f t="shared" si="59"/>
        <v>7.3372503559482425E-4</v>
      </c>
      <c r="W51" s="32">
        <f t="shared" si="66"/>
        <v>0.76315642075901169</v>
      </c>
      <c r="X51" s="31"/>
      <c r="Y51" s="5">
        <f t="shared" si="72"/>
        <v>0</v>
      </c>
      <c r="Z51" s="5">
        <f t="shared" si="61"/>
        <v>4.7619803968887542</v>
      </c>
      <c r="AA51" s="5">
        <f t="shared" si="67"/>
        <v>0</v>
      </c>
      <c r="AB51" s="5">
        <f t="shared" si="48"/>
        <v>4.5959492811727882</v>
      </c>
      <c r="AC51" s="32"/>
      <c r="AD51" s="5">
        <f t="shared" si="73"/>
        <v>11064.556664505923</v>
      </c>
      <c r="AE51" s="5">
        <f t="shared" si="50"/>
        <v>-110.64556664505923</v>
      </c>
      <c r="AF51" s="5">
        <f t="shared" si="70"/>
        <v>-1217.1012330956514</v>
      </c>
      <c r="AG51" s="5">
        <f t="shared" si="76"/>
        <v>-16161.241077135386</v>
      </c>
      <c r="AH51" s="5">
        <f t="shared" si="77"/>
        <v>-6424.4312123701729</v>
      </c>
      <c r="AI51" s="42">
        <f t="shared" si="71"/>
        <v>0</v>
      </c>
      <c r="AJ51" s="42">
        <f t="shared" si="74"/>
        <v>1075.0458289770856</v>
      </c>
      <c r="AK51" s="42">
        <f t="shared" si="78"/>
        <v>-5349.3853833930871</v>
      </c>
    </row>
    <row r="52" spans="1:37" ht="15" x14ac:dyDescent="0.2">
      <c r="A52" s="48" t="s">
        <v>55</v>
      </c>
      <c r="D52" s="1"/>
      <c r="E52" s="1"/>
      <c r="F52" s="1"/>
      <c r="I52" s="2">
        <f t="shared" si="54"/>
        <v>15</v>
      </c>
      <c r="J52" s="11">
        <f t="shared" si="45"/>
        <v>14498.412597382667</v>
      </c>
      <c r="K52" s="11">
        <f t="shared" si="55"/>
        <v>144.98412597382668</v>
      </c>
      <c r="L52" s="24">
        <f t="shared" si="64"/>
        <v>1594.8253857120933</v>
      </c>
      <c r="M52" s="11">
        <f t="shared" si="43"/>
        <v>602229</v>
      </c>
      <c r="N52" s="28">
        <f t="shared" si="56"/>
        <v>0</v>
      </c>
      <c r="O52" s="35">
        <f t="shared" si="46"/>
        <v>0</v>
      </c>
      <c r="P52" s="35">
        <f t="shared" si="69"/>
        <v>6.0222899999999999</v>
      </c>
      <c r="Q52">
        <f t="shared" si="57"/>
        <v>79</v>
      </c>
      <c r="R52" s="45">
        <f>1000*VLOOKUP(Q52, '[1]Mortality (No Interventions) L'!$B$10:$O$129,7)</f>
        <v>38.536699326008986</v>
      </c>
      <c r="S52" s="46">
        <f>VLOOKUP(I52, '[1]Lapse Rates'!$A$4:$F$24, 4)</f>
        <v>7.1178370000000003E-4</v>
      </c>
      <c r="T52" s="33">
        <f t="shared" si="75"/>
        <v>0.76315642075901169</v>
      </c>
      <c r="U52" s="33">
        <f t="shared" si="65"/>
        <v>2.9409529525503235E-2</v>
      </c>
      <c r="V52" s="39">
        <f t="shared" si="59"/>
        <v>5.4320230084660621E-4</v>
      </c>
      <c r="W52" s="32">
        <f t="shared" si="66"/>
        <v>0.73320368893266186</v>
      </c>
      <c r="X52" s="31"/>
      <c r="Y52" s="5">
        <f t="shared" si="72"/>
        <v>0</v>
      </c>
      <c r="Z52" s="5">
        <f t="shared" si="61"/>
        <v>4.5959492811727882</v>
      </c>
      <c r="AA52" s="5">
        <f t="shared" si="67"/>
        <v>0</v>
      </c>
      <c r="AB52" s="5">
        <f t="shared" si="48"/>
        <v>4.4155652438222806</v>
      </c>
      <c r="AC52" s="32"/>
      <c r="AD52" s="5">
        <f t="shared" si="73"/>
        <v>10630.289600068747</v>
      </c>
      <c r="AE52" s="5">
        <f t="shared" si="50"/>
        <v>-106.30289600068748</v>
      </c>
      <c r="AF52" s="5">
        <f t="shared" si="70"/>
        <v>-1169.331856007562</v>
      </c>
      <c r="AG52" s="5">
        <f t="shared" si="76"/>
        <v>-17711.271556614287</v>
      </c>
      <c r="AH52" s="5">
        <f t="shared" si="77"/>
        <v>-8356.6167085537891</v>
      </c>
      <c r="AI52" s="42">
        <f t="shared" si="71"/>
        <v>0</v>
      </c>
      <c r="AJ52" s="42">
        <f t="shared" si="74"/>
        <v>1032.8539582935598</v>
      </c>
      <c r="AK52" s="42">
        <f t="shared" si="78"/>
        <v>-7323.762750260229</v>
      </c>
    </row>
    <row r="53" spans="1:37" ht="15" x14ac:dyDescent="0.2">
      <c r="D53" s="1"/>
      <c r="E53" s="1"/>
      <c r="F53" s="1"/>
      <c r="I53" s="2">
        <f t="shared" si="54"/>
        <v>16</v>
      </c>
      <c r="J53" s="11">
        <f t="shared" si="45"/>
        <v>14498.412597382667</v>
      </c>
      <c r="K53" s="11">
        <f t="shared" si="55"/>
        <v>144.98412597382668</v>
      </c>
      <c r="L53" s="24">
        <f t="shared" si="64"/>
        <v>1594.8253857120933</v>
      </c>
      <c r="M53" s="11">
        <f t="shared" si="43"/>
        <v>602229</v>
      </c>
      <c r="N53" s="28">
        <f t="shared" si="56"/>
        <v>0</v>
      </c>
      <c r="O53" s="35">
        <f t="shared" si="46"/>
        <v>0</v>
      </c>
      <c r="P53" s="35">
        <f t="shared" si="69"/>
        <v>6.0222899999999999</v>
      </c>
      <c r="Q53">
        <f t="shared" si="57"/>
        <v>80</v>
      </c>
      <c r="R53" s="45">
        <f>1000*VLOOKUP(Q53, '[1]Mortality (No Interventions) L'!$B$10:$O$129,7)</f>
        <v>43.604153670877345</v>
      </c>
      <c r="S53" s="46">
        <f>VLOOKUP(I53, '[1]Lapse Rates'!$A$4:$F$24, 4)</f>
        <v>6.4944269999999999E-4</v>
      </c>
      <c r="T53" s="33">
        <f t="shared" si="75"/>
        <v>0.73320368893266186</v>
      </c>
      <c r="U53" s="33">
        <f t="shared" si="65"/>
        <v>3.1970726324273939E-2</v>
      </c>
      <c r="V53" s="39">
        <f t="shared" si="59"/>
        <v>4.7617378339038802E-4</v>
      </c>
      <c r="W53" s="32">
        <f t="shared" si="66"/>
        <v>0.70075678882499748</v>
      </c>
      <c r="X53" s="31"/>
      <c r="Y53" s="5">
        <f t="shared" si="72"/>
        <v>0</v>
      </c>
      <c r="Z53" s="5">
        <f t="shared" si="61"/>
        <v>4.4155652438222806</v>
      </c>
      <c r="AA53" s="5">
        <f t="shared" si="67"/>
        <v>0</v>
      </c>
      <c r="AB53" s="5">
        <f t="shared" si="48"/>
        <v>4.2201606017728936</v>
      </c>
      <c r="AC53" s="32"/>
      <c r="AD53" s="5">
        <f t="shared" si="73"/>
        <v>10159.861054801768</v>
      </c>
      <c r="AE53" s="5">
        <f t="shared" si="50"/>
        <v>-101.59861054801769</v>
      </c>
      <c r="AF53" s="5">
        <f t="shared" si="70"/>
        <v>-1117.5847160281944</v>
      </c>
      <c r="AG53" s="5">
        <f t="shared" si="76"/>
        <v>-19253.69854354117</v>
      </c>
      <c r="AH53" s="5">
        <f t="shared" si="77"/>
        <v>-10313.020815315613</v>
      </c>
      <c r="AI53" s="42">
        <f t="shared" si="71"/>
        <v>0</v>
      </c>
      <c r="AJ53" s="42">
        <f t="shared" si="74"/>
        <v>987.14871273171195</v>
      </c>
      <c r="AK53" s="42">
        <f t="shared" si="78"/>
        <v>-9325.8721025839004</v>
      </c>
    </row>
    <row r="54" spans="1:37" ht="15" x14ac:dyDescent="0.2">
      <c r="B54" s="2"/>
      <c r="C54" s="8"/>
      <c r="F54" s="2"/>
      <c r="I54" s="2">
        <f t="shared" si="54"/>
        <v>17</v>
      </c>
      <c r="J54" s="11">
        <f t="shared" si="45"/>
        <v>14498.412597382667</v>
      </c>
      <c r="K54" s="11">
        <f t="shared" si="55"/>
        <v>144.98412597382668</v>
      </c>
      <c r="L54" s="24">
        <f t="shared" si="64"/>
        <v>1594.8253857120933</v>
      </c>
      <c r="M54" s="11">
        <f t="shared" si="43"/>
        <v>602229</v>
      </c>
      <c r="N54" s="28">
        <f t="shared" si="56"/>
        <v>0</v>
      </c>
      <c r="O54" s="35">
        <f t="shared" si="46"/>
        <v>0</v>
      </c>
      <c r="P54" s="35">
        <f t="shared" si="69"/>
        <v>6.0222899999999999</v>
      </c>
      <c r="Q54">
        <f t="shared" si="57"/>
        <v>81</v>
      </c>
      <c r="R54" s="45">
        <f>1000*VLOOKUP(Q54, '[1]Mortality (No Interventions) L'!$B$10:$O$129,7)</f>
        <v>49.223984886429072</v>
      </c>
      <c r="S54" s="46">
        <f>VLOOKUP(I54, '[1]Lapse Rates'!$A$4:$F$24, 4)</f>
        <v>5.2983399999999997E-4</v>
      </c>
      <c r="T54" s="33">
        <f t="shared" si="75"/>
        <v>0.70075678882499748</v>
      </c>
      <c r="U54" s="33">
        <f t="shared" si="65"/>
        <v>3.4494041582184248E-2</v>
      </c>
      <c r="V54" s="39">
        <f t="shared" si="59"/>
        <v>3.7128477245030369E-4</v>
      </c>
      <c r="W54" s="32">
        <f t="shared" si="66"/>
        <v>0.6658914624703629</v>
      </c>
      <c r="X54" s="31"/>
      <c r="Y54" s="5">
        <f t="shared" si="72"/>
        <v>0</v>
      </c>
      <c r="Z54" s="5">
        <f t="shared" si="61"/>
        <v>4.2201606017728936</v>
      </c>
      <c r="AA54" s="5">
        <f t="shared" si="67"/>
        <v>0</v>
      </c>
      <c r="AB54" s="5">
        <f t="shared" si="48"/>
        <v>4.0101914955206421</v>
      </c>
      <c r="AC54" s="32"/>
      <c r="AD54" s="5">
        <f t="shared" si="73"/>
        <v>9654.3691679698768</v>
      </c>
      <c r="AE54" s="5">
        <f t="shared" si="50"/>
        <v>-96.543691679698782</v>
      </c>
      <c r="AF54" s="5">
        <f t="shared" si="70"/>
        <v>-1061.9806084766865</v>
      </c>
      <c r="AG54" s="5">
        <f t="shared" si="76"/>
        <v>-20773.312167997239</v>
      </c>
      <c r="AH54" s="5">
        <f t="shared" si="77"/>
        <v>-12277.467300183747</v>
      </c>
      <c r="AI54" s="42">
        <f t="shared" si="71"/>
        <v>0</v>
      </c>
      <c r="AJ54" s="42">
        <f t="shared" si="74"/>
        <v>938.03667697910043</v>
      </c>
      <c r="AK54" s="42">
        <f t="shared" si="78"/>
        <v>-11339.430623204647</v>
      </c>
    </row>
    <row r="55" spans="1:37" ht="15" x14ac:dyDescent="0.2">
      <c r="B55" s="2"/>
      <c r="C55" s="8"/>
      <c r="F55" s="2"/>
      <c r="I55" s="2">
        <f t="shared" si="54"/>
        <v>18</v>
      </c>
      <c r="J55" s="11">
        <f t="shared" si="45"/>
        <v>14498.412597382667</v>
      </c>
      <c r="K55" s="11">
        <f t="shared" si="55"/>
        <v>144.98412597382668</v>
      </c>
      <c r="L55" s="24">
        <f t="shared" si="64"/>
        <v>1594.8253857120933</v>
      </c>
      <c r="M55" s="11">
        <f t="shared" si="43"/>
        <v>602229</v>
      </c>
      <c r="N55" s="28">
        <f t="shared" si="56"/>
        <v>0</v>
      </c>
      <c r="O55" s="35">
        <f t="shared" si="46"/>
        <v>0</v>
      </c>
      <c r="P55" s="35">
        <f t="shared" si="69"/>
        <v>6.0222899999999999</v>
      </c>
      <c r="Q55">
        <f t="shared" si="57"/>
        <v>82</v>
      </c>
      <c r="R55" s="45">
        <f>1000*VLOOKUP(Q55, '[1]Mortality (No Interventions) L'!$B$10:$O$129,7)</f>
        <v>55.592266625080093</v>
      </c>
      <c r="S55" s="46">
        <f>VLOOKUP(I55, '[1]Lapse Rates'!$A$4:$F$24, 4)</f>
        <v>4.565131E-4</v>
      </c>
      <c r="T55" s="33">
        <f t="shared" si="75"/>
        <v>0.6658914624703629</v>
      </c>
      <c r="U55" s="33">
        <f t="shared" si="65"/>
        <v>3.7018415725016927E-2</v>
      </c>
      <c r="V55" s="39">
        <f t="shared" si="59"/>
        <v>3.0398817579587904E-4</v>
      </c>
      <c r="W55" s="32">
        <f t="shared" si="66"/>
        <v>0.62856905856955014</v>
      </c>
      <c r="X55" s="31"/>
      <c r="Y55" s="5">
        <f t="shared" si="72"/>
        <v>0</v>
      </c>
      <c r="Z55" s="5">
        <f t="shared" si="61"/>
        <v>4.0101914955206421</v>
      </c>
      <c r="AA55" s="5">
        <f t="shared" si="67"/>
        <v>0</v>
      </c>
      <c r="AB55" s="5">
        <f t="shared" si="48"/>
        <v>3.785425155732816</v>
      </c>
      <c r="AC55" s="32"/>
      <c r="AD55" s="5">
        <f t="shared" si="73"/>
        <v>9113.2535570897289</v>
      </c>
      <c r="AE55" s="5">
        <f t="shared" si="50"/>
        <v>-91.132535570897304</v>
      </c>
      <c r="AF55" s="5">
        <f t="shared" si="70"/>
        <v>-1002.4578912798702</v>
      </c>
      <c r="AG55" s="5">
        <f t="shared" si="76"/>
        <v>-22293.563483661219</v>
      </c>
      <c r="AH55" s="5">
        <f t="shared" si="77"/>
        <v>-14273.900353422257</v>
      </c>
      <c r="AI55" s="42">
        <f t="shared" si="71"/>
        <v>0</v>
      </c>
      <c r="AJ55" s="42">
        <f t="shared" si="74"/>
        <v>885.46347199670799</v>
      </c>
      <c r="AK55" s="42">
        <f t="shared" si="78"/>
        <v>-13388.43688142555</v>
      </c>
    </row>
    <row r="56" spans="1:37" ht="15" x14ac:dyDescent="0.2">
      <c r="I56" s="2">
        <f t="shared" si="54"/>
        <v>19</v>
      </c>
      <c r="J56" s="11">
        <f t="shared" si="45"/>
        <v>14498.412597382667</v>
      </c>
      <c r="K56" s="11">
        <f t="shared" si="55"/>
        <v>144.98412597382668</v>
      </c>
      <c r="L56" s="24">
        <f t="shared" si="64"/>
        <v>1594.8253857120933</v>
      </c>
      <c r="M56" s="11">
        <f t="shared" si="43"/>
        <v>602229</v>
      </c>
      <c r="N56" s="28">
        <f t="shared" si="56"/>
        <v>0</v>
      </c>
      <c r="O56" s="35">
        <f t="shared" si="46"/>
        <v>0</v>
      </c>
      <c r="P56" s="35">
        <f t="shared" si="69"/>
        <v>6.0222899999999999</v>
      </c>
      <c r="Q56">
        <f t="shared" si="57"/>
        <v>83</v>
      </c>
      <c r="R56" s="45">
        <f>1000*VLOOKUP(Q56, '[1]Mortality (No Interventions) L'!$B$10:$O$129,7)</f>
        <v>62.800170176971193</v>
      </c>
      <c r="S56" s="46">
        <f>VLOOKUP(I56, '[1]Lapse Rates'!$A$4:$F$24, 4)</f>
        <v>3.5534066900000001E-2</v>
      </c>
      <c r="T56" s="33">
        <f t="shared" si="75"/>
        <v>0.62856905856955014</v>
      </c>
      <c r="U56" s="33">
        <f t="shared" si="65"/>
        <v>3.9474243846146326E-2</v>
      </c>
      <c r="V56" s="39">
        <f t="shared" si="59"/>
        <v>2.2335614978480415E-2</v>
      </c>
      <c r="W56" s="32">
        <f t="shared" si="66"/>
        <v>0.56675919974492339</v>
      </c>
      <c r="X56" s="31"/>
      <c r="Y56" s="5">
        <f t="shared" si="72"/>
        <v>0</v>
      </c>
      <c r="Z56" s="5">
        <f t="shared" si="61"/>
        <v>3.785425155732816</v>
      </c>
      <c r="AA56" s="5">
        <f t="shared" si="67"/>
        <v>0</v>
      </c>
      <c r="AB56" s="5">
        <f t="shared" si="48"/>
        <v>3.4131882610318547</v>
      </c>
      <c r="AC56" s="32"/>
      <c r="AD56" s="5">
        <f t="shared" si="73"/>
        <v>8217.108721264316</v>
      </c>
      <c r="AE56" s="5">
        <f t="shared" si="50"/>
        <v>-82.171087212643172</v>
      </c>
      <c r="AF56" s="5">
        <f t="shared" si="70"/>
        <v>-903.8819593390748</v>
      </c>
      <c r="AG56" s="5">
        <f t="shared" si="76"/>
        <v>-23772.534397220854</v>
      </c>
      <c r="AH56" s="5">
        <f t="shared" si="77"/>
        <v>-16541.478722508255</v>
      </c>
      <c r="AI56" s="42">
        <f t="shared" si="71"/>
        <v>0</v>
      </c>
      <c r="AJ56" s="42">
        <f t="shared" si="74"/>
        <v>798.40873210824657</v>
      </c>
      <c r="AK56" s="42">
        <f t="shared" si="78"/>
        <v>-15743.069990400008</v>
      </c>
    </row>
    <row r="57" spans="1:37" ht="15" x14ac:dyDescent="0.2">
      <c r="I57" s="2">
        <f t="shared" si="54"/>
        <v>20</v>
      </c>
      <c r="J57" s="11">
        <f t="shared" si="45"/>
        <v>14498.412597382667</v>
      </c>
      <c r="K57" s="11">
        <f t="shared" si="55"/>
        <v>144.98412597382668</v>
      </c>
      <c r="L57" s="24">
        <f t="shared" si="64"/>
        <v>1594.8253857120933</v>
      </c>
      <c r="M57" s="11">
        <f t="shared" si="43"/>
        <v>602229</v>
      </c>
      <c r="N57" s="28">
        <f t="shared" si="56"/>
        <v>0</v>
      </c>
      <c r="O57" s="35">
        <f t="shared" si="46"/>
        <v>0</v>
      </c>
      <c r="P57" s="35">
        <f t="shared" si="69"/>
        <v>6.0222899999999999</v>
      </c>
      <c r="Q57">
        <f t="shared" si="57"/>
        <v>84</v>
      </c>
      <c r="R57" s="45">
        <f>1000*VLOOKUP(Q57, '[1]Mortality (No Interventions) L'!$B$10:$O$129,7)</f>
        <v>70.98631934671603</v>
      </c>
      <c r="S57" s="46">
        <f>VLOOKUP(I57, '[1]Lapse Rates'!$A$4:$F$24, 4)</f>
        <v>0</v>
      </c>
      <c r="T57" s="33">
        <f t="shared" si="75"/>
        <v>0.56675919974492339</v>
      </c>
      <c r="U57" s="33">
        <f t="shared" si="65"/>
        <v>4.0232149545782352E-2</v>
      </c>
      <c r="V57" s="39">
        <f t="shared" si="59"/>
        <v>0</v>
      </c>
      <c r="W57" s="32">
        <f t="shared" si="66"/>
        <v>0.52652705019914103</v>
      </c>
      <c r="X57" s="31"/>
      <c r="Y57" s="5">
        <f t="shared" si="72"/>
        <v>0</v>
      </c>
      <c r="Z57" s="5">
        <f t="shared" si="61"/>
        <v>3.4131882610318547</v>
      </c>
      <c r="AA57" s="5">
        <f t="shared" si="67"/>
        <v>0</v>
      </c>
      <c r="AB57" s="5">
        <f t="shared" si="48"/>
        <v>3.1708985891437851</v>
      </c>
      <c r="AC57" s="32"/>
      <c r="AD57" s="5">
        <f t="shared" si="73"/>
        <v>7633.8064174699621</v>
      </c>
      <c r="AE57" s="5">
        <f t="shared" si="50"/>
        <v>-76.338064174699625</v>
      </c>
      <c r="AF57" s="5">
        <f t="shared" si="70"/>
        <v>-839.7187059216958</v>
      </c>
      <c r="AG57" s="5">
        <f t="shared" si="76"/>
        <v>-24228.967188806961</v>
      </c>
      <c r="AH57" s="5">
        <f t="shared" si="77"/>
        <v>-17511.217541433394</v>
      </c>
      <c r="AI57" s="42">
        <f t="shared" si="71"/>
        <v>0</v>
      </c>
      <c r="AJ57" s="42">
        <f t="shared" si="74"/>
        <v>741.72247922667248</v>
      </c>
      <c r="AK57" s="42">
        <f t="shared" si="78"/>
        <v>-16769.495062206723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251336.68090550828</v>
      </c>
      <c r="AE60" s="21">
        <f t="shared" ref="AE60:AK60" si="79">SUM(AE37:AE57)</f>
        <v>-8024.286530864305</v>
      </c>
      <c r="AF60" s="21">
        <f t="shared" si="79"/>
        <v>-26503.914174657188</v>
      </c>
      <c r="AG60" s="21">
        <f t="shared" si="79"/>
        <v>-257234.15346440428</v>
      </c>
      <c r="AH60" s="21">
        <f t="shared" si="79"/>
        <v>-40425.673264417477</v>
      </c>
      <c r="AI60" s="21">
        <f t="shared" si="79"/>
        <v>0</v>
      </c>
      <c r="AJ60" s="21">
        <f t="shared" si="79"/>
        <v>23025.499817033608</v>
      </c>
      <c r="AK60" s="21">
        <f t="shared" si="79"/>
        <v>-17400.173447383873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124722.66219079812</v>
      </c>
      <c r="AE62" s="21">
        <f t="shared" ref="AE62:AK62" si="80">AE37+NPV($D$6,AE38:AE57)</f>
        <v>-6770.9626107728254</v>
      </c>
      <c r="AF62" s="21">
        <f t="shared" si="80"/>
        <v>-12717.351053650913</v>
      </c>
      <c r="AG62" s="21">
        <f t="shared" si="80"/>
        <v>-84334.787435860577</v>
      </c>
      <c r="AH62" s="21">
        <f t="shared" si="80"/>
        <v>20899.561090513802</v>
      </c>
      <c r="AI62" s="21">
        <f t="shared" si="80"/>
        <v>0</v>
      </c>
      <c r="AJ62" s="21">
        <f t="shared" si="80"/>
        <v>10722.269791686951</v>
      </c>
      <c r="AK62" s="21">
        <f t="shared" si="80"/>
        <v>31621.830882200742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186092.98154685352</v>
      </c>
      <c r="AE64" s="21">
        <f t="shared" ref="AE64:AK64" si="81">AE37+NPV($D$7,AE38:AE57)</f>
        <v>-7376.8915191604901</v>
      </c>
      <c r="AF64" s="21">
        <f t="shared" si="81"/>
        <v>-19382.569045915228</v>
      </c>
      <c r="AG64" s="21">
        <f t="shared" si="81"/>
        <v>-162647.48315812121</v>
      </c>
      <c r="AH64" s="21">
        <f t="shared" si="81"/>
        <v>-3313.9621763434116</v>
      </c>
      <c r="AI64" s="21">
        <f t="shared" si="81"/>
        <v>0</v>
      </c>
      <c r="AJ64" s="21">
        <f t="shared" si="81"/>
        <v>16685.841604297744</v>
      </c>
      <c r="AK64" s="21">
        <f t="shared" si="81"/>
        <v>13371.87942795434</v>
      </c>
    </row>
    <row r="68" spans="1:39" x14ac:dyDescent="0.15">
      <c r="A68" s="43" t="s">
        <v>40</v>
      </c>
      <c r="B68" s="15">
        <f>B4</f>
        <v>65</v>
      </c>
      <c r="C68" s="15"/>
      <c r="D68" s="15"/>
      <c r="G68" t="s">
        <v>12</v>
      </c>
      <c r="H68" s="51">
        <v>381372.5701694368</v>
      </c>
    </row>
    <row r="69" spans="1:39" x14ac:dyDescent="0.15">
      <c r="G69" s="49" t="s">
        <v>58</v>
      </c>
      <c r="I69" s="1">
        <v>0</v>
      </c>
      <c r="J69" s="11">
        <f>H$68</f>
        <v>381372.5701694368</v>
      </c>
      <c r="K69" s="11">
        <f>J69*$C$10</f>
        <v>152549.02806777472</v>
      </c>
      <c r="L69" s="24">
        <f>$C$78</f>
        <v>53392.159823721158</v>
      </c>
      <c r="M69" s="11">
        <f t="shared" ref="M69:M89" si="82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83">O69*W69</f>
        <v>0</v>
      </c>
      <c r="AB69" s="5">
        <f>P69*W69</f>
        <v>6.0222899999999999</v>
      </c>
      <c r="AC69" s="32"/>
      <c r="AD69" s="5">
        <f>$W69*J69</f>
        <v>381372.5701694368</v>
      </c>
      <c r="AE69" s="5">
        <f>-$W69*K69</f>
        <v>-152549.02806777472</v>
      </c>
      <c r="AF69" s="5">
        <f>-$W69*L69</f>
        <v>-53392.159823721158</v>
      </c>
      <c r="AG69" s="5"/>
      <c r="AH69" s="5">
        <f>SUM(AD69:AG69)</f>
        <v>175431.38227794092</v>
      </c>
      <c r="AI69" s="42">
        <f>Y69-AA69</f>
        <v>0</v>
      </c>
      <c r="AJ69" s="42"/>
      <c r="AK69" s="42">
        <f>SUM(AH69:AJ69)</f>
        <v>175431.38227794092</v>
      </c>
      <c r="AL69" s="6" t="s">
        <v>39</v>
      </c>
      <c r="AM69" s="36">
        <f>AK96</f>
        <v>3951586.3119478822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84">H$68</f>
        <v>381372.5701694368</v>
      </c>
      <c r="K70" s="11"/>
      <c r="L70" s="24"/>
      <c r="M70" s="11">
        <f t="shared" si="82"/>
        <v>602229</v>
      </c>
      <c r="N70" s="78">
        <f t="shared" ref="N70:N89" si="85">$N$37</f>
        <v>0</v>
      </c>
      <c r="O70" s="35">
        <f t="shared" ref="O70:O89" si="86">M70*N70/1000</f>
        <v>0</v>
      </c>
      <c r="P70" s="35">
        <f t="shared" ref="P70:P71" si="87">$H$14*M70/1000</f>
        <v>6.0222899999999999</v>
      </c>
      <c r="Q70">
        <f t="shared" ref="Q70:Q89" si="88">Q5</f>
        <v>65</v>
      </c>
      <c r="R70" s="85">
        <f>1000*VLOOKUP(Q70, '[1]Mortality (No Interventions) L'!$B$10:$O$129,10)</f>
        <v>15.487762283022239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1.5487762283022238E-2</v>
      </c>
      <c r="V70" s="39">
        <f>MIN(S70*T70,T70-U70)</f>
        <v>2.3220462500000002E-3</v>
      </c>
      <c r="W70" s="32">
        <f>T70-SUM(U70:V70)</f>
        <v>0.98219019146697772</v>
      </c>
      <c r="X70" s="32"/>
      <c r="Y70" s="5">
        <f>AA69</f>
        <v>0</v>
      </c>
      <c r="Z70" s="5">
        <f>AB69</f>
        <v>6.0222899999999999</v>
      </c>
      <c r="AA70" s="5">
        <f t="shared" si="83"/>
        <v>0</v>
      </c>
      <c r="AB70" s="5">
        <f t="shared" ref="AB70:AB89" si="89">P70*W70</f>
        <v>5.9150341681696652</v>
      </c>
      <c r="AC70" s="32"/>
      <c r="AD70" s="5">
        <f t="shared" ref="AD70:AD72" si="90">$W70*J70</f>
        <v>374580.39771497255</v>
      </c>
      <c r="AE70" s="5">
        <f t="shared" ref="AE70:AE89" si="91">-$W70*K70</f>
        <v>0</v>
      </c>
      <c r="AF70" s="5">
        <f t="shared" ref="AF70:AF71" si="92">-$W70*L70</f>
        <v>0</v>
      </c>
      <c r="AG70" s="5">
        <f>-U70*M70</f>
        <v>-9327.1795919422002</v>
      </c>
      <c r="AH70" s="5">
        <f t="shared" ref="AH70:AH78" si="93">SUM(AD70:AG70)</f>
        <v>365253.21812303038</v>
      </c>
      <c r="AI70" s="42">
        <f>-M70*$W69*(N70-N69)/1000</f>
        <v>0</v>
      </c>
      <c r="AJ70" s="42">
        <f>$D$6*SUM(Y70:Z70,AD70:AE70)</f>
        <v>36746.927802487808</v>
      </c>
      <c r="AK70" s="42">
        <f t="shared" ref="AK70" si="94">SUM(AH70:AJ70)</f>
        <v>402000.14592551818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95">I70+1</f>
        <v>2</v>
      </c>
      <c r="J71" s="11">
        <f t="shared" si="84"/>
        <v>381372.5701694368</v>
      </c>
      <c r="K71" s="11">
        <f t="shared" ref="K71:K89" si="96">J71*$C$11</f>
        <v>3813.7257016943681</v>
      </c>
      <c r="L71" s="24">
        <f>$C$79</f>
        <v>41950.98271863805</v>
      </c>
      <c r="M71" s="11">
        <f t="shared" si="82"/>
        <v>602229</v>
      </c>
      <c r="N71" s="78">
        <f t="shared" si="85"/>
        <v>0</v>
      </c>
      <c r="O71" s="35">
        <f t="shared" si="86"/>
        <v>0</v>
      </c>
      <c r="P71" s="35">
        <f t="shared" si="87"/>
        <v>6.0222899999999999</v>
      </c>
      <c r="Q71">
        <f t="shared" si="88"/>
        <v>66</v>
      </c>
      <c r="R71" s="45">
        <f>1000*VLOOKUP(Q71, '[1]Mortality (No Interventions) L'!$B$10:$O$129,10)</f>
        <v>16.934141586190034</v>
      </c>
      <c r="S71" s="46">
        <f>VLOOKUP(I71, '[1]Lapse Rates'!$A$4:$F$24, 5)</f>
        <v>2.1348066000000001E-3</v>
      </c>
      <c r="T71" s="33">
        <f t="shared" ref="T71:T73" si="97">W70</f>
        <v>0.98219019146697772</v>
      </c>
      <c r="U71" s="33">
        <f>T71*R71/1000</f>
        <v>1.6632547766868899E-2</v>
      </c>
      <c r="V71" s="39">
        <f t="shared" ref="V71:V89" si="98">MIN(S71*T71,T71-U71)</f>
        <v>2.0967861031989678E-3</v>
      </c>
      <c r="W71" s="32">
        <f>T71-SUM(U71:V71)</f>
        <v>0.96346085759690991</v>
      </c>
      <c r="X71" s="32"/>
      <c r="Y71" s="5">
        <f t="shared" ref="Y71:Y72" si="99">AA70</f>
        <v>0</v>
      </c>
      <c r="Z71" s="5">
        <f t="shared" ref="Z71:Z89" si="100">AB70</f>
        <v>5.9150341681696652</v>
      </c>
      <c r="AA71" s="5">
        <f>O71*W71</f>
        <v>0</v>
      </c>
      <c r="AB71" s="5">
        <f t="shared" si="89"/>
        <v>5.8022406880972941</v>
      </c>
      <c r="AC71" s="32"/>
      <c r="AD71" s="5">
        <f t="shared" si="90"/>
        <v>367437.5435193833</v>
      </c>
      <c r="AE71" s="5">
        <f t="shared" si="91"/>
        <v>-3674.3754351938328</v>
      </c>
      <c r="AF71" s="5">
        <f t="shared" si="92"/>
        <v>-40418.129787132166</v>
      </c>
      <c r="AG71" s="5">
        <f t="shared" ref="AG71:AG74" si="101">-U71*M71</f>
        <v>-10016.60260909369</v>
      </c>
      <c r="AH71" s="5">
        <f t="shared" si="93"/>
        <v>313328.43568796362</v>
      </c>
      <c r="AI71" s="42">
        <f>-M71*($W70*N71-$W69*N70)/1000</f>
        <v>0</v>
      </c>
      <c r="AJ71" s="42">
        <f t="shared" ref="AJ71:AJ72" si="102">$D$6*SUM(Y71:Z71,AD71:AE71)</f>
        <v>35685.747053910884</v>
      </c>
      <c r="AK71" s="42">
        <f>SUM(AH71:AJ71)</f>
        <v>349014.18274187448</v>
      </c>
      <c r="AL71" s="48" t="s">
        <v>59</v>
      </c>
      <c r="AM71" s="54">
        <f>AK96/AD96</f>
        <v>0.88864555563204861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95"/>
        <v>3</v>
      </c>
      <c r="J72" s="11">
        <f t="shared" si="84"/>
        <v>381372.5701694368</v>
      </c>
      <c r="K72" s="11">
        <f t="shared" si="96"/>
        <v>3813.7257016943681</v>
      </c>
      <c r="L72" s="24">
        <f t="shared" ref="L72:L89" si="103">$C$79</f>
        <v>41950.98271863805</v>
      </c>
      <c r="M72" s="11">
        <f t="shared" si="82"/>
        <v>602229</v>
      </c>
      <c r="N72" s="78">
        <f t="shared" si="85"/>
        <v>0</v>
      </c>
      <c r="O72" s="35">
        <f t="shared" si="86"/>
        <v>0</v>
      </c>
      <c r="P72" s="35">
        <f>$H$14*M72/1000</f>
        <v>6.0222899999999999</v>
      </c>
      <c r="Q72">
        <f t="shared" si="88"/>
        <v>67</v>
      </c>
      <c r="R72" s="45">
        <f>1000*VLOOKUP(Q72, '[1]Mortality (No Interventions) L'!$B$10:$O$129,10)</f>
        <v>18.469535971137812</v>
      </c>
      <c r="S72" s="46">
        <f>VLOOKUP(I72, '[1]Lapse Rates'!$A$4:$F$24, 5)</f>
        <v>2.1304430000000001E-3</v>
      </c>
      <c r="T72" s="33">
        <f t="shared" si="97"/>
        <v>0.96346085759690991</v>
      </c>
      <c r="U72" s="33">
        <f t="shared" ref="U72:U89" si="104">T72*R72/1000</f>
        <v>1.7794674966169412E-2</v>
      </c>
      <c r="V72" s="39">
        <f t="shared" si="98"/>
        <v>2.0525984398413336E-3</v>
      </c>
      <c r="W72" s="32">
        <f t="shared" ref="W72:W89" si="105">T72-SUM(U72:V72)</f>
        <v>0.94361358419089914</v>
      </c>
      <c r="X72" s="32"/>
      <c r="Y72" s="5">
        <f t="shared" si="99"/>
        <v>0</v>
      </c>
      <c r="Z72" s="5">
        <f t="shared" si="100"/>
        <v>5.8022406880972941</v>
      </c>
      <c r="AA72" s="5">
        <f t="shared" ref="AA72:AA89" si="106">O72*W72</f>
        <v>0</v>
      </c>
      <c r="AB72" s="5">
        <f t="shared" si="89"/>
        <v>5.68271465193701</v>
      </c>
      <c r="AC72" s="32"/>
      <c r="AD72" s="5">
        <f t="shared" si="90"/>
        <v>359868.33784967742</v>
      </c>
      <c r="AE72" s="5">
        <f t="shared" si="91"/>
        <v>-3598.6833784967744</v>
      </c>
      <c r="AF72" s="5">
        <f>-$W72*L72</f>
        <v>-39585.517163464523</v>
      </c>
      <c r="AG72" s="5">
        <f t="shared" si="101"/>
        <v>-10716.469310201239</v>
      </c>
      <c r="AH72" s="5">
        <f t="shared" si="93"/>
        <v>305967.66799751489</v>
      </c>
      <c r="AI72" s="42">
        <f>-M72*($W71*N72-$W70*N71)/1000</f>
        <v>0</v>
      </c>
      <c r="AJ72" s="42">
        <f t="shared" si="102"/>
        <v>34950.622303434327</v>
      </c>
      <c r="AK72" s="42">
        <f t="shared" ref="AK72:AK79" si="107">SUM(AH72:AJ72)</f>
        <v>340918.29030094924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95"/>
        <v>4</v>
      </c>
      <c r="J73" s="11">
        <f t="shared" si="84"/>
        <v>381372.5701694368</v>
      </c>
      <c r="K73" s="11">
        <f t="shared" si="96"/>
        <v>3813.7257016943681</v>
      </c>
      <c r="L73" s="24">
        <f t="shared" si="103"/>
        <v>41950.98271863805</v>
      </c>
      <c r="M73" s="11">
        <f t="shared" si="82"/>
        <v>602229</v>
      </c>
      <c r="N73" s="78">
        <f t="shared" si="85"/>
        <v>0</v>
      </c>
      <c r="O73" s="35">
        <f t="shared" si="86"/>
        <v>0</v>
      </c>
      <c r="P73" s="35">
        <f t="shared" ref="P73:P89" si="108">$H$14*M73/1000</f>
        <v>6.0222899999999999</v>
      </c>
      <c r="Q73">
        <f t="shared" si="88"/>
        <v>68</v>
      </c>
      <c r="R73" s="45">
        <f>1000*VLOOKUP(Q73, '[1]Mortality (No Interventions) L'!$B$10:$O$129,10)</f>
        <v>20.092869215388923</v>
      </c>
      <c r="S73" s="46">
        <f>VLOOKUP(I73, '[1]Lapse Rates'!$A$4:$F$24, 5)</f>
        <v>1.8971547999999999E-3</v>
      </c>
      <c r="T73" s="33">
        <f t="shared" si="97"/>
        <v>0.94361358419089914</v>
      </c>
      <c r="U73" s="33">
        <f t="shared" si="104"/>
        <v>1.8959904337012119E-2</v>
      </c>
      <c r="V73" s="39">
        <f t="shared" si="98"/>
        <v>1.7901810405929683E-3</v>
      </c>
      <c r="W73" s="32">
        <f t="shared" si="105"/>
        <v>0.92286349881329399</v>
      </c>
      <c r="X73" s="32"/>
      <c r="Y73" s="5">
        <f>AA72</f>
        <v>0</v>
      </c>
      <c r="Z73" s="5">
        <f t="shared" si="100"/>
        <v>5.68271465193701</v>
      </c>
      <c r="AA73" s="5">
        <f t="shared" si="106"/>
        <v>0</v>
      </c>
      <c r="AB73" s="5">
        <f t="shared" si="89"/>
        <v>5.5577516202683119</v>
      </c>
      <c r="AC73" s="32"/>
      <c r="AD73" s="5">
        <f>$W73*J73</f>
        <v>351954.82445798494</v>
      </c>
      <c r="AE73" s="5">
        <f t="shared" si="91"/>
        <v>-3519.5482445798493</v>
      </c>
      <c r="AF73" s="5">
        <f t="shared" ref="AF73:AF89" si="109">-$W73*L73</f>
        <v>-38715.030690378342</v>
      </c>
      <c r="AG73" s="5">
        <f t="shared" si="101"/>
        <v>-11418.204228974471</v>
      </c>
      <c r="AH73" s="5">
        <f t="shared" si="93"/>
        <v>298302.04129405227</v>
      </c>
      <c r="AI73" s="42">
        <f t="shared" ref="AI73:AI89" si="110">-M73*($W72*N73-$W71*N72)/1000</f>
        <v>0</v>
      </c>
      <c r="AJ73" s="42">
        <f>$D$6*SUM(Y73:Z73,AD73:AE73)</f>
        <v>34182.058070842395</v>
      </c>
      <c r="AK73" s="42">
        <f t="shared" si="107"/>
        <v>332484.09936489468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95"/>
        <v>5</v>
      </c>
      <c r="J74" s="11">
        <f t="shared" si="84"/>
        <v>381372.5701694368</v>
      </c>
      <c r="K74" s="11">
        <f t="shared" si="96"/>
        <v>3813.7257016943681</v>
      </c>
      <c r="L74" s="24">
        <f t="shared" si="103"/>
        <v>41950.98271863805</v>
      </c>
      <c r="M74" s="11">
        <f t="shared" si="82"/>
        <v>602229</v>
      </c>
      <c r="N74" s="78">
        <f t="shared" si="85"/>
        <v>0</v>
      </c>
      <c r="O74" s="35">
        <f t="shared" si="86"/>
        <v>0</v>
      </c>
      <c r="P74" s="35">
        <f t="shared" si="108"/>
        <v>6.0222899999999999</v>
      </c>
      <c r="Q74">
        <f t="shared" si="88"/>
        <v>69</v>
      </c>
      <c r="R74" s="45">
        <f>1000*VLOOKUP(Q74, '[1]Mortality (No Interventions) L'!$B$10:$O$129,10)</f>
        <v>21.914202939881577</v>
      </c>
      <c r="S74" s="46">
        <f>VLOOKUP(I74, '[1]Lapse Rates'!$A$4:$F$24, 5)</f>
        <v>1.8563969E-3</v>
      </c>
      <c r="T74" s="33">
        <f>W73</f>
        <v>0.92286349881329399</v>
      </c>
      <c r="U74" s="33">
        <f t="shared" si="104"/>
        <v>2.0223817998803687E-2</v>
      </c>
      <c r="V74" s="39">
        <f t="shared" si="98"/>
        <v>1.7132009383201527E-3</v>
      </c>
      <c r="W74" s="32">
        <f t="shared" si="105"/>
        <v>0.90092647987617014</v>
      </c>
      <c r="X74" s="32"/>
      <c r="Y74" s="5">
        <f t="shared" ref="Y74:Y89" si="111">AA73</f>
        <v>0</v>
      </c>
      <c r="Z74" s="5">
        <f t="shared" si="100"/>
        <v>5.5577516202683119</v>
      </c>
      <c r="AA74" s="5">
        <f t="shared" si="106"/>
        <v>0</v>
      </c>
      <c r="AB74" s="5">
        <f t="shared" si="89"/>
        <v>5.4256405304934603</v>
      </c>
      <c r="AC74" s="32"/>
      <c r="AD74" s="5">
        <f t="shared" ref="AD74:AD88" si="112">$W74*J74</f>
        <v>343588.64716407837</v>
      </c>
      <c r="AE74" s="5">
        <f t="shared" si="91"/>
        <v>-3435.8864716407838</v>
      </c>
      <c r="AF74" s="5">
        <f t="shared" si="109"/>
        <v>-37794.751188048627</v>
      </c>
      <c r="AG74" s="5">
        <f t="shared" si="101"/>
        <v>-12179.369689601546</v>
      </c>
      <c r="AH74" s="5">
        <f t="shared" si="93"/>
        <v>290178.63981478743</v>
      </c>
      <c r="AI74" s="42">
        <f t="shared" si="110"/>
        <v>0</v>
      </c>
      <c r="AJ74" s="42">
        <f t="shared" ref="AJ74:AJ89" si="113">$D$6*SUM(Y74:Z74,AD74:AE74)</f>
        <v>33369.531039362075</v>
      </c>
      <c r="AK74" s="42">
        <f t="shared" si="107"/>
        <v>323548.1708541495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95"/>
        <v>6</v>
      </c>
      <c r="J75" s="11">
        <f t="shared" si="84"/>
        <v>381372.5701694368</v>
      </c>
      <c r="K75" s="11">
        <f t="shared" si="96"/>
        <v>3813.7257016943681</v>
      </c>
      <c r="L75" s="24">
        <f t="shared" si="103"/>
        <v>41950.98271863805</v>
      </c>
      <c r="M75" s="11">
        <f t="shared" si="82"/>
        <v>602229</v>
      </c>
      <c r="N75" s="78">
        <f t="shared" si="85"/>
        <v>0</v>
      </c>
      <c r="O75" s="35">
        <f t="shared" si="86"/>
        <v>0</v>
      </c>
      <c r="P75" s="35">
        <f t="shared" si="108"/>
        <v>6.0222899999999999</v>
      </c>
      <c r="Q75">
        <f t="shared" si="88"/>
        <v>70</v>
      </c>
      <c r="R75" s="45">
        <f>1000*VLOOKUP(Q75, '[1]Mortality (No Interventions) L'!$B$10:$O$129,10)</f>
        <v>23.960735724640973</v>
      </c>
      <c r="S75" s="46">
        <f>VLOOKUP(I75, '[1]Lapse Rates'!$A$4:$F$24, 5)</f>
        <v>1.7512077999999999E-3</v>
      </c>
      <c r="T75" s="33">
        <f t="shared" ref="T75:T89" si="114">W74</f>
        <v>0.90092647987617014</v>
      </c>
      <c r="U75" s="33">
        <f t="shared" si="104"/>
        <v>2.1586861291643989E-2</v>
      </c>
      <c r="V75" s="39">
        <f t="shared" si="98"/>
        <v>1.5777094787856921E-3</v>
      </c>
      <c r="W75" s="32">
        <f t="shared" si="105"/>
        <v>0.87776190910574048</v>
      </c>
      <c r="X75" s="32"/>
      <c r="Y75" s="5">
        <f t="shared" si="111"/>
        <v>0</v>
      </c>
      <c r="Z75" s="5">
        <f t="shared" si="100"/>
        <v>5.4256405304934603</v>
      </c>
      <c r="AA75" s="5">
        <f t="shared" si="106"/>
        <v>0</v>
      </c>
      <c r="AB75" s="5">
        <f t="shared" si="89"/>
        <v>5.2861367675884097</v>
      </c>
      <c r="AC75" s="32"/>
      <c r="AD75" s="5">
        <f t="shared" si="112"/>
        <v>334754.31527248782</v>
      </c>
      <c r="AE75" s="5">
        <f t="shared" si="91"/>
        <v>-3347.5431527248784</v>
      </c>
      <c r="AF75" s="5">
        <f t="shared" si="109"/>
        <v>-36822.97467997366</v>
      </c>
      <c r="AG75" s="5">
        <f>-U75*M75</f>
        <v>-13000.233888805467</v>
      </c>
      <c r="AH75" s="5">
        <f t="shared" si="93"/>
        <v>281583.56355098379</v>
      </c>
      <c r="AI75" s="42">
        <f t="shared" si="110"/>
        <v>0</v>
      </c>
      <c r="AJ75" s="42">
        <f t="shared" si="113"/>
        <v>32511.536600284788</v>
      </c>
      <c r="AK75" s="42">
        <f t="shared" si="107"/>
        <v>314095.10015126859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95"/>
        <v>7</v>
      </c>
      <c r="J76" s="11">
        <f t="shared" si="84"/>
        <v>381372.5701694368</v>
      </c>
      <c r="K76" s="11">
        <f t="shared" si="96"/>
        <v>3813.7257016943681</v>
      </c>
      <c r="L76" s="24">
        <f t="shared" si="103"/>
        <v>41950.98271863805</v>
      </c>
      <c r="M76" s="11">
        <f t="shared" si="82"/>
        <v>602229</v>
      </c>
      <c r="N76" s="78">
        <f t="shared" si="85"/>
        <v>0</v>
      </c>
      <c r="O76" s="35">
        <f t="shared" si="86"/>
        <v>0</v>
      </c>
      <c r="P76" s="35">
        <f t="shared" si="108"/>
        <v>6.0222899999999999</v>
      </c>
      <c r="Q76">
        <f t="shared" si="88"/>
        <v>71</v>
      </c>
      <c r="R76" s="45">
        <f>1000*VLOOKUP(Q76, '[1]Mortality (No Interventions) L'!$B$10:$O$129,10)</f>
        <v>26.298261974139184</v>
      </c>
      <c r="S76" s="46">
        <f>VLOOKUP(I76, '[1]Lapse Rates'!$A$4:$F$24, 5)</f>
        <v>1.6267663999999999E-3</v>
      </c>
      <c r="T76" s="33">
        <f>W75</f>
        <v>0.87776190910574048</v>
      </c>
      <c r="U76" s="33">
        <f>T76*R76/1000</f>
        <v>2.308361263658331E-2</v>
      </c>
      <c r="V76" s="39">
        <f t="shared" si="98"/>
        <v>1.4279135809330725E-3</v>
      </c>
      <c r="W76" s="32">
        <f t="shared" si="105"/>
        <v>0.85325038288822408</v>
      </c>
      <c r="X76" s="32"/>
      <c r="Y76" s="5">
        <f t="shared" si="111"/>
        <v>0</v>
      </c>
      <c r="Z76" s="5">
        <f t="shared" si="100"/>
        <v>5.2861367675884097</v>
      </c>
      <c r="AA76" s="5">
        <f t="shared" si="106"/>
        <v>0</v>
      </c>
      <c r="AB76" s="5">
        <f t="shared" si="89"/>
        <v>5.1385212483639231</v>
      </c>
      <c r="AC76" s="32"/>
      <c r="AD76" s="5">
        <f t="shared" si="112"/>
        <v>325406.29152013804</v>
      </c>
      <c r="AE76" s="5">
        <f t="shared" si="91"/>
        <v>-3254.0629152013807</v>
      </c>
      <c r="AF76" s="5">
        <f t="shared" si="109"/>
        <v>-35794.69206721519</v>
      </c>
      <c r="AG76" s="5">
        <f t="shared" ref="AG76:AG89" si="115">-U76*M76</f>
        <v>-13901.620954516929</v>
      </c>
      <c r="AH76" s="5">
        <f t="shared" si="93"/>
        <v>272455.91558320459</v>
      </c>
      <c r="AI76" s="42">
        <f t="shared" si="110"/>
        <v>0</v>
      </c>
      <c r="AJ76" s="42">
        <f t="shared" si="113"/>
        <v>31603.652196161191</v>
      </c>
      <c r="AK76" s="42">
        <f t="shared" si="107"/>
        <v>304059.56777936581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95"/>
        <v>8</v>
      </c>
      <c r="J77" s="11">
        <f t="shared" si="84"/>
        <v>381372.5701694368</v>
      </c>
      <c r="K77" s="11">
        <f t="shared" si="96"/>
        <v>3813.7257016943681</v>
      </c>
      <c r="L77" s="24">
        <f t="shared" si="103"/>
        <v>41950.98271863805</v>
      </c>
      <c r="M77" s="11">
        <f t="shared" si="82"/>
        <v>602229</v>
      </c>
      <c r="N77" s="78">
        <f t="shared" si="85"/>
        <v>0</v>
      </c>
      <c r="O77" s="35">
        <f t="shared" si="86"/>
        <v>0</v>
      </c>
      <c r="P77" s="35">
        <f t="shared" si="108"/>
        <v>6.0222899999999999</v>
      </c>
      <c r="Q77">
        <f t="shared" si="88"/>
        <v>72</v>
      </c>
      <c r="R77" s="45">
        <f>1000*VLOOKUP(Q77, '[1]Mortality (No Interventions) L'!$B$10:$O$129,10)</f>
        <v>28.986523195993449</v>
      </c>
      <c r="S77" s="46">
        <f>VLOOKUP(I77, '[1]Lapse Rates'!$A$4:$F$24, 5)</f>
        <v>1.427546E-3</v>
      </c>
      <c r="T77" s="33">
        <f t="shared" si="114"/>
        <v>0.85325038288822408</v>
      </c>
      <c r="U77" s="33">
        <f t="shared" si="104"/>
        <v>2.47327620155798E-2</v>
      </c>
      <c r="V77" s="39">
        <f t="shared" si="98"/>
        <v>1.2180541710905528E-3</v>
      </c>
      <c r="W77" s="32">
        <f t="shared" si="105"/>
        <v>0.82729956670155369</v>
      </c>
      <c r="X77" s="32"/>
      <c r="Y77" s="5">
        <f t="shared" si="111"/>
        <v>0</v>
      </c>
      <c r="Z77" s="5">
        <f t="shared" si="100"/>
        <v>5.1385212483639231</v>
      </c>
      <c r="AA77" s="5">
        <f t="shared" si="106"/>
        <v>0</v>
      </c>
      <c r="AB77" s="5">
        <f t="shared" si="89"/>
        <v>4.9822379075510996</v>
      </c>
      <c r="AC77" s="32"/>
      <c r="AD77" s="5">
        <f t="shared" si="112"/>
        <v>315509.36205303296</v>
      </c>
      <c r="AE77" s="5">
        <f t="shared" si="91"/>
        <v>-3155.0936205303296</v>
      </c>
      <c r="AF77" s="5">
        <f t="shared" si="109"/>
        <v>-34706.029825833626</v>
      </c>
      <c r="AG77" s="5">
        <f t="shared" si="115"/>
        <v>-14894.786535880607</v>
      </c>
      <c r="AH77" s="5">
        <f t="shared" si="93"/>
        <v>262753.45207078842</v>
      </c>
      <c r="AI77" s="42">
        <f t="shared" si="110"/>
        <v>0</v>
      </c>
      <c r="AJ77" s="42">
        <f t="shared" si="113"/>
        <v>30642.457822162974</v>
      </c>
      <c r="AK77" s="42">
        <f t="shared" si="107"/>
        <v>293395.90989295137</v>
      </c>
    </row>
    <row r="78" spans="1:39" ht="15" x14ac:dyDescent="0.2">
      <c r="A78" s="12"/>
      <c r="B78" s="13">
        <v>1</v>
      </c>
      <c r="C78" s="10">
        <f>$H$68*0.14</f>
        <v>53392.159823721158</v>
      </c>
      <c r="D78" s="1"/>
      <c r="E78" s="81" t="s">
        <v>51</v>
      </c>
      <c r="F78" s="13"/>
      <c r="G78" s="8"/>
      <c r="I78" s="2">
        <f t="shared" si="95"/>
        <v>9</v>
      </c>
      <c r="J78" s="11">
        <f t="shared" si="84"/>
        <v>381372.5701694368</v>
      </c>
      <c r="K78" s="11">
        <f t="shared" si="96"/>
        <v>3813.7257016943681</v>
      </c>
      <c r="L78" s="24">
        <f t="shared" si="103"/>
        <v>41950.98271863805</v>
      </c>
      <c r="M78" s="11">
        <f t="shared" si="82"/>
        <v>602229</v>
      </c>
      <c r="N78" s="78">
        <f t="shared" si="85"/>
        <v>0</v>
      </c>
      <c r="O78" s="35">
        <f t="shared" si="86"/>
        <v>0</v>
      </c>
      <c r="P78" s="35">
        <f t="shared" si="108"/>
        <v>6.0222899999999999</v>
      </c>
      <c r="Q78">
        <f t="shared" si="88"/>
        <v>73</v>
      </c>
      <c r="R78" s="45">
        <f>1000*VLOOKUP(Q78, '[1]Mortality (No Interventions) L'!$B$10:$O$129,10)</f>
        <v>32.078526218183953</v>
      </c>
      <c r="S78" s="46">
        <f>VLOOKUP(I78, '[1]Lapse Rates'!$A$4:$F$24, 5)</f>
        <v>1.4710299999999999E-3</v>
      </c>
      <c r="T78" s="33">
        <f t="shared" si="114"/>
        <v>0.82729956670155369</v>
      </c>
      <c r="U78" s="33">
        <f t="shared" si="104"/>
        <v>2.6538550840728013E-2</v>
      </c>
      <c r="V78" s="39">
        <f t="shared" si="98"/>
        <v>1.2169824816049865E-3</v>
      </c>
      <c r="W78" s="32">
        <f t="shared" si="105"/>
        <v>0.79954403337922064</v>
      </c>
      <c r="X78" s="32"/>
      <c r="Y78" s="5">
        <f t="shared" si="111"/>
        <v>0</v>
      </c>
      <c r="Z78" s="5">
        <f t="shared" si="100"/>
        <v>4.9822379075510996</v>
      </c>
      <c r="AA78" s="5">
        <f t="shared" si="106"/>
        <v>0</v>
      </c>
      <c r="AB78" s="5">
        <f t="shared" si="89"/>
        <v>4.8150860367793467</v>
      </c>
      <c r="AC78" s="32"/>
      <c r="AD78" s="5">
        <f t="shared" si="112"/>
        <v>304924.16297347134</v>
      </c>
      <c r="AE78" s="5">
        <f t="shared" si="91"/>
        <v>-3049.2416297347136</v>
      </c>
      <c r="AF78" s="5">
        <f t="shared" si="109"/>
        <v>-33541.657927081847</v>
      </c>
      <c r="AG78" s="5">
        <f t="shared" si="115"/>
        <v>-15982.28493426079</v>
      </c>
      <c r="AH78" s="5">
        <f t="shared" si="93"/>
        <v>252350.97848239398</v>
      </c>
      <c r="AI78" s="42">
        <f t="shared" si="110"/>
        <v>0</v>
      </c>
      <c r="AJ78" s="42">
        <f t="shared" si="113"/>
        <v>29614.418541359297</v>
      </c>
      <c r="AK78" s="42">
        <f t="shared" si="107"/>
        <v>281965.39702375326</v>
      </c>
    </row>
    <row r="79" spans="1:39" ht="15" x14ac:dyDescent="0.2">
      <c r="A79" s="12"/>
      <c r="B79" s="70" t="s">
        <v>49</v>
      </c>
      <c r="C79" s="10">
        <f>$H$68*0.11</f>
        <v>41950.98271863805</v>
      </c>
      <c r="D79" s="1"/>
      <c r="E79" s="1"/>
      <c r="F79" s="1"/>
      <c r="I79" s="2">
        <f t="shared" si="95"/>
        <v>10</v>
      </c>
      <c r="J79" s="11">
        <f t="shared" si="84"/>
        <v>381372.5701694368</v>
      </c>
      <c r="K79" s="11">
        <f t="shared" si="96"/>
        <v>3813.7257016943681</v>
      </c>
      <c r="L79" s="24">
        <f t="shared" si="103"/>
        <v>41950.98271863805</v>
      </c>
      <c r="M79" s="11">
        <f t="shared" si="82"/>
        <v>602229</v>
      </c>
      <c r="N79" s="78">
        <f t="shared" si="85"/>
        <v>0</v>
      </c>
      <c r="O79" s="35">
        <f t="shared" si="86"/>
        <v>0</v>
      </c>
      <c r="P79" s="35">
        <f t="shared" si="108"/>
        <v>6.0222899999999999</v>
      </c>
      <c r="Q79">
        <f t="shared" si="88"/>
        <v>74</v>
      </c>
      <c r="R79" s="45">
        <f>1000*VLOOKUP(Q79, '[1]Mortality (No Interventions) L'!$B$10:$O$129,10)</f>
        <v>35.75399425314037</v>
      </c>
      <c r="S79" s="46">
        <f>VLOOKUP(I79, '[1]Lapse Rates'!$A$4:$F$24, 5)</f>
        <v>1.273365E-3</v>
      </c>
      <c r="T79" s="33">
        <f t="shared" si="114"/>
        <v>0.79954403337922064</v>
      </c>
      <c r="U79" s="33">
        <f t="shared" si="104"/>
        <v>2.8586892774573325E-2</v>
      </c>
      <c r="V79" s="39">
        <f t="shared" si="98"/>
        <v>1.0181113880639314E-3</v>
      </c>
      <c r="W79" s="32">
        <f t="shared" si="105"/>
        <v>0.76993902921658341</v>
      </c>
      <c r="X79" s="32"/>
      <c r="Y79" s="5">
        <f t="shared" si="111"/>
        <v>0</v>
      </c>
      <c r="Z79" s="5">
        <f t="shared" si="100"/>
        <v>4.8150860367793467</v>
      </c>
      <c r="AA79" s="5">
        <f t="shared" si="106"/>
        <v>0</v>
      </c>
      <c r="AB79" s="5">
        <f t="shared" si="89"/>
        <v>4.6367961162607383</v>
      </c>
      <c r="AC79" s="32"/>
      <c r="AD79" s="5">
        <f t="shared" si="112"/>
        <v>293633.62644608953</v>
      </c>
      <c r="AE79" s="5">
        <f t="shared" si="91"/>
        <v>-2936.3362644608951</v>
      </c>
      <c r="AF79" s="5">
        <f t="shared" si="109"/>
        <v>-32299.698909069848</v>
      </c>
      <c r="AG79" s="5">
        <f t="shared" si="115"/>
        <v>-17215.85584873852</v>
      </c>
      <c r="AH79" s="5">
        <f>SUM(AD79:AG79)</f>
        <v>241181.7354238203</v>
      </c>
      <c r="AI79" s="42">
        <f t="shared" si="110"/>
        <v>0</v>
      </c>
      <c r="AJ79" s="42">
        <f t="shared" si="113"/>
        <v>28517.876526757984</v>
      </c>
      <c r="AK79" s="42">
        <f t="shared" si="107"/>
        <v>269699.61195057828</v>
      </c>
    </row>
    <row r="80" spans="1:39" ht="15" x14ac:dyDescent="0.2">
      <c r="D80" s="1"/>
      <c r="E80" s="1"/>
      <c r="F80" s="1"/>
      <c r="I80" s="2">
        <f t="shared" si="95"/>
        <v>11</v>
      </c>
      <c r="J80" s="11">
        <f t="shared" si="84"/>
        <v>381372.5701694368</v>
      </c>
      <c r="K80" s="11">
        <f t="shared" si="96"/>
        <v>3813.7257016943681</v>
      </c>
      <c r="L80" s="24">
        <f t="shared" si="103"/>
        <v>41950.98271863805</v>
      </c>
      <c r="M80" s="11">
        <f t="shared" si="82"/>
        <v>602229</v>
      </c>
      <c r="N80" s="78">
        <f t="shared" si="85"/>
        <v>0</v>
      </c>
      <c r="O80" s="35">
        <f t="shared" si="86"/>
        <v>0</v>
      </c>
      <c r="P80" s="35">
        <f t="shared" si="108"/>
        <v>6.0222899999999999</v>
      </c>
      <c r="Q80">
        <f t="shared" si="88"/>
        <v>75</v>
      </c>
      <c r="R80" s="45">
        <f>1000*VLOOKUP(Q80, '[1]Mortality (No Interventions) L'!$B$10:$O$129,10)</f>
        <v>39.977491656265592</v>
      </c>
      <c r="S80" s="46">
        <f>VLOOKUP(I80, '[1]Lapse Rates'!$A$4:$F$24, 5)</f>
        <v>1.2241776999999999E-3</v>
      </c>
      <c r="T80" s="33">
        <f t="shared" si="114"/>
        <v>0.76993902921658341</v>
      </c>
      <c r="U80" s="33">
        <f t="shared" si="104"/>
        <v>3.0780231116339193E-2</v>
      </c>
      <c r="V80" s="39">
        <f t="shared" si="98"/>
        <v>9.4254218992658985E-4</v>
      </c>
      <c r="W80" s="32">
        <f t="shared" si="105"/>
        <v>0.73821625591031759</v>
      </c>
      <c r="X80" s="31"/>
      <c r="Y80" s="5">
        <f t="shared" si="111"/>
        <v>0</v>
      </c>
      <c r="Z80" s="5">
        <f t="shared" si="100"/>
        <v>4.6367961162607383</v>
      </c>
      <c r="AA80" s="5">
        <f t="shared" si="106"/>
        <v>0</v>
      </c>
      <c r="AB80" s="5">
        <f t="shared" si="89"/>
        <v>4.4457523758061468</v>
      </c>
      <c r="AC80" s="32"/>
      <c r="AD80" s="5">
        <f t="shared" si="112"/>
        <v>281535.43085737649</v>
      </c>
      <c r="AE80" s="5">
        <f t="shared" si="91"/>
        <v>-2815.3543085737651</v>
      </c>
      <c r="AF80" s="5">
        <f t="shared" si="109"/>
        <v>-30968.897394311418</v>
      </c>
      <c r="AG80" s="5">
        <f>-U80*M80</f>
        <v>-18536.747804961837</v>
      </c>
      <c r="AH80" s="5">
        <f t="shared" ref="AH80:AH89" si="116">SUM(AD80:AG80)</f>
        <v>229214.43134952948</v>
      </c>
      <c r="AI80" s="42">
        <f t="shared" si="110"/>
        <v>0</v>
      </c>
      <c r="AJ80" s="42">
        <f t="shared" si="113"/>
        <v>27342.894379136553</v>
      </c>
      <c r="AK80" s="42">
        <f t="shared" ref="AK80:AK89" si="117">SUM(AH80:AJ80)</f>
        <v>256557.32572866604</v>
      </c>
    </row>
    <row r="81" spans="1:37" ht="15" x14ac:dyDescent="0.2">
      <c r="A81" s="48" t="s">
        <v>52</v>
      </c>
      <c r="D81" s="1"/>
      <c r="E81" s="74"/>
      <c r="F81" s="37"/>
      <c r="I81" s="2">
        <f t="shared" si="95"/>
        <v>12</v>
      </c>
      <c r="J81" s="11">
        <f t="shared" si="84"/>
        <v>381372.5701694368</v>
      </c>
      <c r="K81" s="11">
        <f t="shared" si="96"/>
        <v>3813.7257016943681</v>
      </c>
      <c r="L81" s="24">
        <f t="shared" si="103"/>
        <v>41950.98271863805</v>
      </c>
      <c r="M81" s="11">
        <f t="shared" si="82"/>
        <v>602229</v>
      </c>
      <c r="N81" s="78">
        <f t="shared" si="85"/>
        <v>0</v>
      </c>
      <c r="O81" s="35">
        <f t="shared" si="86"/>
        <v>0</v>
      </c>
      <c r="P81" s="35">
        <f t="shared" si="108"/>
        <v>6.0222899999999999</v>
      </c>
      <c r="Q81">
        <f t="shared" si="88"/>
        <v>76</v>
      </c>
      <c r="R81" s="45">
        <f>1000*VLOOKUP(Q81, '[1]Mortality (No Interventions) L'!$B$10:$O$129,10)</f>
        <v>44.809583407270182</v>
      </c>
      <c r="S81" s="46">
        <f>VLOOKUP(I81, '[1]Lapse Rates'!$A$4:$F$24, 5)</f>
        <v>1.0124068E-3</v>
      </c>
      <c r="T81" s="33">
        <f t="shared" si="114"/>
        <v>0.73821625591031759</v>
      </c>
      <c r="U81" s="33">
        <f t="shared" si="104"/>
        <v>3.3079162891816082E-2</v>
      </c>
      <c r="V81" s="39">
        <f t="shared" si="98"/>
        <v>7.4737515735414576E-4</v>
      </c>
      <c r="W81" s="32">
        <f t="shared" si="105"/>
        <v>0.70438971786114735</v>
      </c>
      <c r="X81" s="31"/>
      <c r="Y81" s="5">
        <f t="shared" si="111"/>
        <v>0</v>
      </c>
      <c r="Z81" s="5">
        <f t="shared" si="100"/>
        <v>4.4457523758061468</v>
      </c>
      <c r="AA81" s="5">
        <f t="shared" si="106"/>
        <v>0</v>
      </c>
      <c r="AB81" s="5">
        <f t="shared" si="89"/>
        <v>4.2420391539780091</v>
      </c>
      <c r="AC81" s="32"/>
      <c r="AD81" s="5">
        <f t="shared" si="112"/>
        <v>268634.91710163018</v>
      </c>
      <c r="AE81" s="5">
        <f t="shared" si="91"/>
        <v>-2686.3491710163021</v>
      </c>
      <c r="AF81" s="5">
        <f t="shared" si="109"/>
        <v>-29549.840881179323</v>
      </c>
      <c r="AG81" s="5">
        <f t="shared" si="115"/>
        <v>-19921.231189175505</v>
      </c>
      <c r="AH81" s="5">
        <f t="shared" si="116"/>
        <v>216477.49586025905</v>
      </c>
      <c r="AI81" s="42">
        <f t="shared" si="110"/>
        <v>0</v>
      </c>
      <c r="AJ81" s="42">
        <f t="shared" si="113"/>
        <v>26089.990642301291</v>
      </c>
      <c r="AK81" s="42">
        <f t="shared" si="117"/>
        <v>242567.48650256035</v>
      </c>
    </row>
    <row r="82" spans="1:37" ht="15" x14ac:dyDescent="0.2">
      <c r="A82" s="48" t="s">
        <v>53</v>
      </c>
      <c r="D82" s="1"/>
      <c r="E82" s="1"/>
      <c r="F82" s="1"/>
      <c r="I82" s="2">
        <f t="shared" si="95"/>
        <v>13</v>
      </c>
      <c r="J82" s="11">
        <f t="shared" si="84"/>
        <v>381372.5701694368</v>
      </c>
      <c r="K82" s="11">
        <f t="shared" si="96"/>
        <v>3813.7257016943681</v>
      </c>
      <c r="L82" s="24">
        <f t="shared" si="103"/>
        <v>41950.98271863805</v>
      </c>
      <c r="M82" s="11">
        <f t="shared" si="82"/>
        <v>602229</v>
      </c>
      <c r="N82" s="78">
        <f t="shared" si="85"/>
        <v>0</v>
      </c>
      <c r="O82" s="35">
        <f t="shared" si="86"/>
        <v>0</v>
      </c>
      <c r="P82" s="35">
        <f t="shared" si="108"/>
        <v>6.0222899999999999</v>
      </c>
      <c r="Q82">
        <f t="shared" si="88"/>
        <v>77</v>
      </c>
      <c r="R82" s="45">
        <f>1000*VLOOKUP(Q82, '[1]Mortality (No Interventions) L'!$B$10:$O$129,10)</f>
        <v>50.370302047767794</v>
      </c>
      <c r="S82" s="46">
        <f>VLOOKUP(I82, '[1]Lapse Rates'!$A$4:$F$24, 5)</f>
        <v>8.7385670000000003E-4</v>
      </c>
      <c r="T82" s="33">
        <f t="shared" si="114"/>
        <v>0.70438971786114735</v>
      </c>
      <c r="U82" s="33">
        <f t="shared" si="104"/>
        <v>3.5480322848007929E-2</v>
      </c>
      <c r="V82" s="39">
        <f t="shared" si="98"/>
        <v>6.1553567436407333E-4</v>
      </c>
      <c r="W82" s="32">
        <f t="shared" si="105"/>
        <v>0.66829385933877539</v>
      </c>
      <c r="X82" s="31"/>
      <c r="Y82" s="5">
        <f t="shared" si="111"/>
        <v>0</v>
      </c>
      <c r="Z82" s="5">
        <f t="shared" si="100"/>
        <v>4.2420391539780091</v>
      </c>
      <c r="AA82" s="5">
        <f t="shared" si="106"/>
        <v>0</v>
      </c>
      <c r="AB82" s="5">
        <f t="shared" si="89"/>
        <v>4.0246594261573136</v>
      </c>
      <c r="AC82" s="32"/>
      <c r="AD82" s="5">
        <f t="shared" si="112"/>
        <v>254868.94676448085</v>
      </c>
      <c r="AE82" s="5">
        <f t="shared" si="91"/>
        <v>-2548.6894676448087</v>
      </c>
      <c r="AF82" s="5">
        <f t="shared" si="109"/>
        <v>-28035.584144092893</v>
      </c>
      <c r="AG82" s="5">
        <f t="shared" si="115"/>
        <v>-21367.279348432967</v>
      </c>
      <c r="AH82" s="5">
        <f t="shared" si="116"/>
        <v>202917.39380431018</v>
      </c>
      <c r="AI82" s="42">
        <f t="shared" si="110"/>
        <v>0</v>
      </c>
      <c r="AJ82" s="42">
        <f t="shared" si="113"/>
        <v>24753.033384860621</v>
      </c>
      <c r="AK82" s="42">
        <f t="shared" si="117"/>
        <v>227670.42718917079</v>
      </c>
    </row>
    <row r="83" spans="1:37" ht="15" x14ac:dyDescent="0.2">
      <c r="A83" s="48" t="s">
        <v>54</v>
      </c>
      <c r="D83" s="1"/>
      <c r="E83" s="1"/>
      <c r="F83" s="37"/>
      <c r="I83" s="2">
        <f t="shared" si="95"/>
        <v>14</v>
      </c>
      <c r="J83" s="11">
        <f t="shared" si="84"/>
        <v>381372.5701694368</v>
      </c>
      <c r="K83" s="11">
        <f t="shared" si="96"/>
        <v>3813.7257016943681</v>
      </c>
      <c r="L83" s="24">
        <f t="shared" si="103"/>
        <v>41950.98271863805</v>
      </c>
      <c r="M83" s="11">
        <f t="shared" si="82"/>
        <v>602229</v>
      </c>
      <c r="N83" s="78">
        <f t="shared" si="85"/>
        <v>0</v>
      </c>
      <c r="O83" s="35">
        <f t="shared" si="86"/>
        <v>0</v>
      </c>
      <c r="P83" s="35">
        <f t="shared" si="108"/>
        <v>6.0222899999999999</v>
      </c>
      <c r="Q83">
        <f t="shared" si="88"/>
        <v>78</v>
      </c>
      <c r="R83" s="45">
        <f>1000*VLOOKUP(Q83, '[1]Mortality (No Interventions) L'!$B$10:$O$129,10)</f>
        <v>56.556409087085633</v>
      </c>
      <c r="S83" s="46">
        <f>VLOOKUP(I83, '[1]Lapse Rates'!$A$4:$F$24, 5)</f>
        <v>8.3940749999999998E-4</v>
      </c>
      <c r="T83" s="33">
        <f t="shared" si="114"/>
        <v>0.66829385933877539</v>
      </c>
      <c r="U83" s="33">
        <f t="shared" si="104"/>
        <v>3.7796300899151043E-2</v>
      </c>
      <c r="V83" s="39">
        <f t="shared" si="98"/>
        <v>5.6097087773291309E-4</v>
      </c>
      <c r="W83" s="32">
        <f t="shared" si="105"/>
        <v>0.62993658756189141</v>
      </c>
      <c r="X83" s="31"/>
      <c r="Y83" s="5">
        <f t="shared" si="111"/>
        <v>0</v>
      </c>
      <c r="Z83" s="5">
        <f t="shared" si="100"/>
        <v>4.0246594261573136</v>
      </c>
      <c r="AA83" s="5">
        <f t="shared" si="106"/>
        <v>0</v>
      </c>
      <c r="AB83" s="5">
        <f t="shared" si="89"/>
        <v>3.793660811908103</v>
      </c>
      <c r="AC83" s="32"/>
      <c r="AD83" s="5">
        <f t="shared" si="112"/>
        <v>240240.53544224301</v>
      </c>
      <c r="AE83" s="5">
        <f t="shared" si="91"/>
        <v>-2402.4053544224303</v>
      </c>
      <c r="AF83" s="5">
        <f t="shared" si="109"/>
        <v>-26426.458898646732</v>
      </c>
      <c r="AG83" s="5">
        <f t="shared" si="115"/>
        <v>-22762.028494194834</v>
      </c>
      <c r="AH83" s="5">
        <f t="shared" si="116"/>
        <v>188649.64269497903</v>
      </c>
      <c r="AI83" s="42">
        <f t="shared" si="110"/>
        <v>0</v>
      </c>
      <c r="AJ83" s="42">
        <f t="shared" si="113"/>
        <v>23332.315380704906</v>
      </c>
      <c r="AK83" s="42">
        <f t="shared" si="117"/>
        <v>211981.95807568394</v>
      </c>
    </row>
    <row r="84" spans="1:37" ht="15" x14ac:dyDescent="0.2">
      <c r="A84" s="48" t="s">
        <v>55</v>
      </c>
      <c r="D84" s="1"/>
      <c r="E84" s="1"/>
      <c r="F84" s="1"/>
      <c r="I84" s="2">
        <f t="shared" si="95"/>
        <v>15</v>
      </c>
      <c r="J84" s="11">
        <f t="shared" si="84"/>
        <v>381372.5701694368</v>
      </c>
      <c r="K84" s="11">
        <f t="shared" si="96"/>
        <v>3813.7257016943681</v>
      </c>
      <c r="L84" s="24">
        <f t="shared" si="103"/>
        <v>41950.98271863805</v>
      </c>
      <c r="M84" s="11">
        <f t="shared" si="82"/>
        <v>602229</v>
      </c>
      <c r="N84" s="78">
        <f t="shared" si="85"/>
        <v>0</v>
      </c>
      <c r="O84" s="35">
        <f t="shared" si="86"/>
        <v>0</v>
      </c>
      <c r="P84" s="35">
        <f t="shared" si="108"/>
        <v>6.0222899999999999</v>
      </c>
      <c r="Q84">
        <f t="shared" si="88"/>
        <v>79</v>
      </c>
      <c r="R84" s="45">
        <f>1000*VLOOKUP(Q84, '[1]Mortality (No Interventions) L'!$B$10:$O$129,10)</f>
        <v>63.404129627255983</v>
      </c>
      <c r="S84" s="46">
        <f>VLOOKUP(I84, '[1]Lapse Rates'!$A$4:$F$24, 5)</f>
        <v>7.2940090000000004E-4</v>
      </c>
      <c r="T84" s="33">
        <f t="shared" si="114"/>
        <v>0.62993658756189141</v>
      </c>
      <c r="U84" s="33">
        <f t="shared" si="104"/>
        <v>3.9940581054725449E-2</v>
      </c>
      <c r="V84" s="39">
        <f t="shared" si="98"/>
        <v>4.5947631391057245E-4</v>
      </c>
      <c r="W84" s="32">
        <f t="shared" si="105"/>
        <v>0.58953653019325536</v>
      </c>
      <c r="X84" s="31"/>
      <c r="Y84" s="5">
        <f t="shared" si="111"/>
        <v>0</v>
      </c>
      <c r="Z84" s="5">
        <f t="shared" si="100"/>
        <v>3.793660811908103</v>
      </c>
      <c r="AA84" s="5">
        <f t="shared" si="106"/>
        <v>0</v>
      </c>
      <c r="AB84" s="5">
        <f t="shared" si="89"/>
        <v>3.5503599504175396</v>
      </c>
      <c r="AC84" s="32"/>
      <c r="AD84" s="5">
        <f t="shared" si="112"/>
        <v>224833.06172857358</v>
      </c>
      <c r="AE84" s="5">
        <f t="shared" si="91"/>
        <v>-2248.330617285736</v>
      </c>
      <c r="AF84" s="5">
        <f t="shared" si="109"/>
        <v>-24731.636790143093</v>
      </c>
      <c r="AG84" s="5">
        <f t="shared" si="115"/>
        <v>-24053.376188006252</v>
      </c>
      <c r="AH84" s="5">
        <f t="shared" si="116"/>
        <v>173799.71813313849</v>
      </c>
      <c r="AI84" s="42">
        <f t="shared" si="110"/>
        <v>0</v>
      </c>
      <c r="AJ84" s="42">
        <f t="shared" si="113"/>
        <v>21835.934280142985</v>
      </c>
      <c r="AK84" s="42">
        <f t="shared" si="117"/>
        <v>195635.65241328147</v>
      </c>
    </row>
    <row r="85" spans="1:37" ht="15" x14ac:dyDescent="0.2">
      <c r="I85" s="2">
        <f t="shared" si="95"/>
        <v>16</v>
      </c>
      <c r="J85" s="11">
        <f t="shared" si="84"/>
        <v>381372.5701694368</v>
      </c>
      <c r="K85" s="11">
        <f t="shared" si="96"/>
        <v>3813.7257016943681</v>
      </c>
      <c r="L85" s="24">
        <f t="shared" si="103"/>
        <v>41950.98271863805</v>
      </c>
      <c r="M85" s="11">
        <f t="shared" si="82"/>
        <v>602229</v>
      </c>
      <c r="N85" s="78">
        <f t="shared" si="85"/>
        <v>0</v>
      </c>
      <c r="O85" s="35">
        <f t="shared" si="86"/>
        <v>0</v>
      </c>
      <c r="P85" s="35">
        <f t="shared" si="108"/>
        <v>6.0222899999999999</v>
      </c>
      <c r="Q85">
        <f t="shared" si="88"/>
        <v>80</v>
      </c>
      <c r="R85" s="45">
        <f>1000*VLOOKUP(Q85, '[1]Mortality (No Interventions) L'!$B$10:$O$129,10)</f>
        <v>70.833509895582324</v>
      </c>
      <c r="S85" s="46">
        <f>VLOOKUP(I85, '[1]Lapse Rates'!$A$4:$F$24, 5)</f>
        <v>6.1234970000000001E-4</v>
      </c>
      <c r="T85" s="33">
        <f t="shared" si="114"/>
        <v>0.58953653019325536</v>
      </c>
      <c r="U85" s="33">
        <f t="shared" si="104"/>
        <v>4.1758941645251221E-2</v>
      </c>
      <c r="V85" s="39">
        <f t="shared" si="98"/>
        <v>3.6100251740288087E-4</v>
      </c>
      <c r="W85" s="32">
        <f t="shared" si="105"/>
        <v>0.54741658603060128</v>
      </c>
      <c r="X85" s="31"/>
      <c r="Y85" s="5">
        <f t="shared" si="111"/>
        <v>0</v>
      </c>
      <c r="Z85" s="5">
        <f t="shared" si="100"/>
        <v>3.5503599504175396</v>
      </c>
      <c r="AA85" s="5">
        <f t="shared" si="106"/>
        <v>0</v>
      </c>
      <c r="AB85" s="5">
        <f t="shared" si="89"/>
        <v>3.2967014318862295</v>
      </c>
      <c r="AC85" s="32"/>
      <c r="AD85" s="5">
        <f t="shared" si="112"/>
        <v>208769.67036786902</v>
      </c>
      <c r="AE85" s="5">
        <f t="shared" si="91"/>
        <v>-2087.6967036786905</v>
      </c>
      <c r="AF85" s="5">
        <f t="shared" si="109"/>
        <v>-22964.663740465592</v>
      </c>
      <c r="AG85" s="5">
        <f t="shared" si="115"/>
        <v>-25148.445668077999</v>
      </c>
      <c r="AH85" s="5">
        <f t="shared" si="116"/>
        <v>158568.86425564674</v>
      </c>
      <c r="AI85" s="42">
        <f t="shared" si="110"/>
        <v>0</v>
      </c>
      <c r="AJ85" s="42">
        <f t="shared" si="113"/>
        <v>20275.84990676821</v>
      </c>
      <c r="AK85" s="42">
        <f t="shared" si="117"/>
        <v>178844.71416241495</v>
      </c>
    </row>
    <row r="86" spans="1:37" ht="15" x14ac:dyDescent="0.2">
      <c r="I86" s="2">
        <f t="shared" si="95"/>
        <v>17</v>
      </c>
      <c r="J86" s="11">
        <f t="shared" si="84"/>
        <v>381372.5701694368</v>
      </c>
      <c r="K86" s="11">
        <f t="shared" si="96"/>
        <v>3813.7257016943681</v>
      </c>
      <c r="L86" s="24">
        <f t="shared" si="103"/>
        <v>41950.98271863805</v>
      </c>
      <c r="M86" s="11">
        <f t="shared" si="82"/>
        <v>602229</v>
      </c>
      <c r="N86" s="78">
        <f t="shared" si="85"/>
        <v>0</v>
      </c>
      <c r="O86" s="35">
        <f t="shared" si="86"/>
        <v>0</v>
      </c>
      <c r="P86" s="35">
        <f t="shared" si="108"/>
        <v>6.0222899999999999</v>
      </c>
      <c r="Q86">
        <f t="shared" si="88"/>
        <v>81</v>
      </c>
      <c r="R86" s="45">
        <f>1000*VLOOKUP(Q86, '[1]Mortality (No Interventions) L'!$B$10:$O$129,10)</f>
        <v>78.954075175448608</v>
      </c>
      <c r="S86" s="46">
        <f>VLOOKUP(I86, '[1]Lapse Rates'!$A$4:$F$24, 5)</f>
        <v>4.6742110000000002E-4</v>
      </c>
      <c r="T86" s="33">
        <f t="shared" si="114"/>
        <v>0.54741658603060128</v>
      </c>
      <c r="U86" s="33">
        <f t="shared" si="104"/>
        <v>4.3220770285747528E-2</v>
      </c>
      <c r="V86" s="39">
        <f t="shared" si="98"/>
        <v>2.5587406280066827E-4</v>
      </c>
      <c r="W86" s="32">
        <f t="shared" si="105"/>
        <v>0.50393994168205314</v>
      </c>
      <c r="X86" s="31"/>
      <c r="Y86" s="5">
        <f t="shared" si="111"/>
        <v>0</v>
      </c>
      <c r="Z86" s="5">
        <f t="shared" si="100"/>
        <v>3.2967014318862295</v>
      </c>
      <c r="AA86" s="5">
        <f t="shared" si="106"/>
        <v>0</v>
      </c>
      <c r="AB86" s="5">
        <f t="shared" si="89"/>
        <v>3.0348724713924118</v>
      </c>
      <c r="AC86" s="32"/>
      <c r="AD86" s="5">
        <f t="shared" si="112"/>
        <v>192188.8707703207</v>
      </c>
      <c r="AE86" s="5">
        <f t="shared" si="91"/>
        <v>-1921.888707703207</v>
      </c>
      <c r="AF86" s="5">
        <f t="shared" si="109"/>
        <v>-21140.775784735277</v>
      </c>
      <c r="AG86" s="5">
        <f t="shared" si="115"/>
        <v>-26028.801268415449</v>
      </c>
      <c r="AH86" s="5">
        <f t="shared" si="116"/>
        <v>143097.40500946678</v>
      </c>
      <c r="AI86" s="42">
        <f t="shared" si="110"/>
        <v>0</v>
      </c>
      <c r="AJ86" s="42">
        <f t="shared" si="113"/>
        <v>18665.514346753243</v>
      </c>
      <c r="AK86" s="42">
        <f t="shared" si="117"/>
        <v>161762.91935622002</v>
      </c>
    </row>
    <row r="87" spans="1:37" ht="15" x14ac:dyDescent="0.2">
      <c r="I87" s="2">
        <f t="shared" si="95"/>
        <v>18</v>
      </c>
      <c r="J87" s="11">
        <f t="shared" si="84"/>
        <v>381372.5701694368</v>
      </c>
      <c r="K87" s="11">
        <f t="shared" si="96"/>
        <v>3813.7257016943681</v>
      </c>
      <c r="L87" s="24">
        <f t="shared" si="103"/>
        <v>41950.98271863805</v>
      </c>
      <c r="M87" s="11">
        <f t="shared" si="82"/>
        <v>602229</v>
      </c>
      <c r="N87" s="78">
        <f t="shared" si="85"/>
        <v>0</v>
      </c>
      <c r="O87" s="35">
        <f t="shared" si="86"/>
        <v>0</v>
      </c>
      <c r="P87" s="35">
        <f t="shared" si="108"/>
        <v>6.0222899999999999</v>
      </c>
      <c r="Q87">
        <f t="shared" si="88"/>
        <v>82</v>
      </c>
      <c r="R87" s="45">
        <f>1000*VLOOKUP(Q87, '[1]Mortality (No Interventions) L'!$B$10:$O$129,10)</f>
        <v>88.04759882195701</v>
      </c>
      <c r="S87" s="46">
        <f>VLOOKUP(I87, '[1]Lapse Rates'!$A$4:$F$24, 5)</f>
        <v>4.0205260000000001E-4</v>
      </c>
      <c r="T87" s="33">
        <f t="shared" si="114"/>
        <v>0.50393994168205314</v>
      </c>
      <c r="U87" s="33">
        <f t="shared" si="104"/>
        <v>4.4370701815581823E-2</v>
      </c>
      <c r="V87" s="39">
        <f t="shared" si="98"/>
        <v>2.0261036379711785E-4</v>
      </c>
      <c r="W87" s="32">
        <f t="shared" si="105"/>
        <v>0.45936662950267421</v>
      </c>
      <c r="X87" s="31"/>
      <c r="Y87" s="5">
        <f t="shared" si="111"/>
        <v>0</v>
      </c>
      <c r="Z87" s="5">
        <f t="shared" si="100"/>
        <v>3.0348724713924118</v>
      </c>
      <c r="AA87" s="5">
        <f t="shared" si="106"/>
        <v>0</v>
      </c>
      <c r="AB87" s="5">
        <f t="shared" si="89"/>
        <v>2.7664390591876598</v>
      </c>
      <c r="AC87" s="32"/>
      <c r="AD87" s="5">
        <f t="shared" si="112"/>
        <v>175189.8321435063</v>
      </c>
      <c r="AE87" s="5">
        <f t="shared" si="91"/>
        <v>-1751.8983214350631</v>
      </c>
      <c r="AF87" s="5">
        <f t="shared" si="109"/>
        <v>-19270.881535785695</v>
      </c>
      <c r="AG87" s="5">
        <f t="shared" si="115"/>
        <v>-26721.323383696024</v>
      </c>
      <c r="AH87" s="5">
        <f t="shared" si="116"/>
        <v>127445.72890258953</v>
      </c>
      <c r="AI87" s="42">
        <f t="shared" si="110"/>
        <v>0</v>
      </c>
      <c r="AJ87" s="42">
        <f t="shared" si="113"/>
        <v>17014.559028934633</v>
      </c>
      <c r="AK87" s="42">
        <f t="shared" si="117"/>
        <v>144460.28793152416</v>
      </c>
    </row>
    <row r="88" spans="1:37" ht="15" x14ac:dyDescent="0.2">
      <c r="I88" s="2">
        <f t="shared" si="95"/>
        <v>19</v>
      </c>
      <c r="J88" s="11">
        <f t="shared" si="84"/>
        <v>381372.5701694368</v>
      </c>
      <c r="K88" s="11">
        <f t="shared" si="96"/>
        <v>3813.7257016943681</v>
      </c>
      <c r="L88" s="24">
        <f t="shared" si="103"/>
        <v>41950.98271863805</v>
      </c>
      <c r="M88" s="11">
        <f t="shared" si="82"/>
        <v>602229</v>
      </c>
      <c r="N88" s="78">
        <f t="shared" si="85"/>
        <v>0</v>
      </c>
      <c r="O88" s="35">
        <f t="shared" si="86"/>
        <v>0</v>
      </c>
      <c r="P88" s="35">
        <f t="shared" si="108"/>
        <v>6.0222899999999999</v>
      </c>
      <c r="Q88">
        <f t="shared" si="88"/>
        <v>83</v>
      </c>
      <c r="R88" s="45">
        <f>1000*VLOOKUP(Q88, '[1]Mortality (No Interventions) L'!$B$10:$O$129,10)</f>
        <v>98.217132375627202</v>
      </c>
      <c r="S88" s="46">
        <f>VLOOKUP(I88, '[1]Lapse Rates'!$A$4:$F$24, 5)</f>
        <v>3.3283375800000001E-2</v>
      </c>
      <c r="T88" s="33">
        <f t="shared" si="114"/>
        <v>0.45936662950267421</v>
      </c>
      <c r="U88" s="33">
        <f t="shared" si="104"/>
        <v>4.511767305880985E-2</v>
      </c>
      <c r="V88" s="39">
        <f t="shared" si="98"/>
        <v>1.5289272159716873E-2</v>
      </c>
      <c r="W88" s="32">
        <f t="shared" si="105"/>
        <v>0.39895968428414746</v>
      </c>
      <c r="X88" s="31"/>
      <c r="Y88" s="5">
        <f t="shared" si="111"/>
        <v>0</v>
      </c>
      <c r="Z88" s="5">
        <f t="shared" si="100"/>
        <v>2.7664390591876598</v>
      </c>
      <c r="AA88" s="5">
        <f t="shared" si="106"/>
        <v>0</v>
      </c>
      <c r="AB88" s="5">
        <f t="shared" si="89"/>
        <v>2.4026509170675783</v>
      </c>
      <c r="AC88" s="32"/>
      <c r="AD88" s="5">
        <f t="shared" si="112"/>
        <v>152152.28018943238</v>
      </c>
      <c r="AE88" s="5">
        <f t="shared" si="91"/>
        <v>-1521.5228018943239</v>
      </c>
      <c r="AF88" s="5">
        <f t="shared" si="109"/>
        <v>-16736.750820837562</v>
      </c>
      <c r="AG88" s="5">
        <f t="shared" si="115"/>
        <v>-27171.171128533999</v>
      </c>
      <c r="AH88" s="5">
        <f t="shared" si="116"/>
        <v>106722.8354381665</v>
      </c>
      <c r="AI88" s="42">
        <f t="shared" si="110"/>
        <v>0</v>
      </c>
      <c r="AJ88" s="42">
        <f t="shared" si="113"/>
        <v>14777.148687389192</v>
      </c>
      <c r="AK88" s="42">
        <f t="shared" si="117"/>
        <v>121499.9841255557</v>
      </c>
    </row>
    <row r="89" spans="1:37" ht="15" x14ac:dyDescent="0.2">
      <c r="I89" s="2">
        <f t="shared" si="95"/>
        <v>20</v>
      </c>
      <c r="J89" s="11">
        <f t="shared" si="84"/>
        <v>381372.5701694368</v>
      </c>
      <c r="K89" s="11">
        <f t="shared" si="96"/>
        <v>3813.7257016943681</v>
      </c>
      <c r="L89" s="24">
        <f t="shared" si="103"/>
        <v>41950.98271863805</v>
      </c>
      <c r="M89" s="11">
        <f t="shared" si="82"/>
        <v>602229</v>
      </c>
      <c r="N89" s="78">
        <f t="shared" si="85"/>
        <v>0</v>
      </c>
      <c r="O89" s="35">
        <f t="shared" si="86"/>
        <v>0</v>
      </c>
      <c r="P89" s="35">
        <f t="shared" si="108"/>
        <v>6.0222899999999999</v>
      </c>
      <c r="Q89">
        <f t="shared" si="88"/>
        <v>84</v>
      </c>
      <c r="R89" s="45">
        <f>1000*VLOOKUP(Q89, '[1]Mortality (No Interventions) L'!$B$10:$O$129,10)</f>
        <v>109.63312725179283</v>
      </c>
      <c r="S89" s="46">
        <f>VLOOKUP(I89, '[1]Lapse Rates'!$A$4:$F$24, 5)</f>
        <v>0</v>
      </c>
      <c r="T89" s="33">
        <f t="shared" si="114"/>
        <v>0.39895968428414746</v>
      </c>
      <c r="U89" s="33">
        <f t="shared" si="104"/>
        <v>4.3739197835459029E-2</v>
      </c>
      <c r="V89" s="39">
        <f t="shared" si="98"/>
        <v>0</v>
      </c>
      <c r="W89" s="32">
        <f t="shared" si="105"/>
        <v>0.35522048644868842</v>
      </c>
      <c r="X89" s="31"/>
      <c r="Y89" s="5">
        <f t="shared" si="111"/>
        <v>0</v>
      </c>
      <c r="Z89" s="5">
        <f t="shared" si="100"/>
        <v>2.4026509170675783</v>
      </c>
      <c r="AA89" s="5">
        <f t="shared" si="106"/>
        <v>0</v>
      </c>
      <c r="AB89" s="5">
        <f t="shared" si="89"/>
        <v>2.1392407833350719</v>
      </c>
      <c r="AC89" s="32"/>
      <c r="AD89" s="5">
        <f>$W89*J89</f>
        <v>135471.34989377391</v>
      </c>
      <c r="AE89" s="5">
        <f t="shared" si="91"/>
        <v>-1354.7134989377391</v>
      </c>
      <c r="AF89" s="5">
        <f t="shared" si="109"/>
        <v>-14901.84848831513</v>
      </c>
      <c r="AG89" s="5">
        <f t="shared" si="115"/>
        <v>-26341.013373250655</v>
      </c>
      <c r="AH89" s="5">
        <f t="shared" si="116"/>
        <v>92873.774533270378</v>
      </c>
      <c r="AI89" s="42">
        <f t="shared" si="110"/>
        <v>0</v>
      </c>
      <c r="AJ89" s="42">
        <f t="shared" si="113"/>
        <v>13157.077730388392</v>
      </c>
      <c r="AK89" s="42">
        <f t="shared" si="117"/>
        <v>106030.85226365877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5886914.9743999587</v>
      </c>
      <c r="AE92" s="21">
        <f t="shared" ref="AE92:AK92" si="118">SUM(AE69:AE89)</f>
        <v>-203858.64813293025</v>
      </c>
      <c r="AF92" s="21">
        <f t="shared" si="118"/>
        <v>-617797.9805404318</v>
      </c>
      <c r="AG92" s="21">
        <f t="shared" si="118"/>
        <v>-366704.02543876099</v>
      </c>
      <c r="AH92" s="21">
        <f t="shared" si="118"/>
        <v>4698554.3202878367</v>
      </c>
      <c r="AI92" s="21">
        <f t="shared" si="118"/>
        <v>0</v>
      </c>
      <c r="AJ92" s="21">
        <f t="shared" si="118"/>
        <v>535069.14572414372</v>
      </c>
      <c r="AK92" s="21">
        <f t="shared" si="118"/>
        <v>5233623.4660119805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3060394.3483825638</v>
      </c>
      <c r="AE94" s="21">
        <f t="shared" ref="AE94:AK94" si="119">AE69+NPV($D$6,AE70:AE89)</f>
        <v>-175928.0774889646</v>
      </c>
      <c r="AF94" s="21">
        <f t="shared" si="119"/>
        <v>-310561.70345680998</v>
      </c>
      <c r="AG94" s="21">
        <f t="shared" si="119"/>
        <v>-131707.85417793551</v>
      </c>
      <c r="AH94" s="21">
        <f t="shared" si="119"/>
        <v>2442196.7132588536</v>
      </c>
      <c r="AI94" s="21">
        <f t="shared" si="119"/>
        <v>0</v>
      </c>
      <c r="AJ94" s="21">
        <f t="shared" si="119"/>
        <v>260522.83963224827</v>
      </c>
      <c r="AK94" s="21">
        <f t="shared" si="119"/>
        <v>2702719.5528911022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4446751.8988910252</v>
      </c>
      <c r="AE96" s="21">
        <f t="shared" ref="AE96:AK96" si="120">AE69+NPV($D$7,AE70:AE89)</f>
        <v>-189588.66465913714</v>
      </c>
      <c r="AF96" s="21">
        <f t="shared" si="120"/>
        <v>-460828.16232870799</v>
      </c>
      <c r="AG96" s="21">
        <f t="shared" si="120"/>
        <v>-239935.43114811965</v>
      </c>
      <c r="AH96" s="21">
        <f t="shared" si="120"/>
        <v>3556399.6407550601</v>
      </c>
      <c r="AI96" s="21">
        <f t="shared" si="120"/>
        <v>0</v>
      </c>
      <c r="AJ96" s="21">
        <f t="shared" si="120"/>
        <v>395186.67119282065</v>
      </c>
      <c r="AK96" s="21">
        <f t="shared" si="120"/>
        <v>3951586.3119478822</v>
      </c>
    </row>
    <row r="100" spans="1:39" x14ac:dyDescent="0.15">
      <c r="A100" s="43" t="s">
        <v>40</v>
      </c>
      <c r="B100" s="15">
        <f>B4</f>
        <v>65</v>
      </c>
      <c r="C100" s="15"/>
      <c r="D100" s="15"/>
      <c r="G100" t="s">
        <v>12</v>
      </c>
      <c r="H100" s="51">
        <v>25238.283530987159</v>
      </c>
    </row>
    <row r="101" spans="1:39" x14ac:dyDescent="0.15">
      <c r="G101" s="49" t="s">
        <v>60</v>
      </c>
      <c r="I101" s="1">
        <v>0</v>
      </c>
      <c r="J101" s="11">
        <f>H$100</f>
        <v>25238.283530987159</v>
      </c>
      <c r="K101" s="11">
        <f>J101*$C$10</f>
        <v>10095.313412394864</v>
      </c>
      <c r="L101" s="24">
        <f>$C$110</f>
        <v>3533.3596943382026</v>
      </c>
      <c r="M101" s="11">
        <f t="shared" ref="M101:M121" si="121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22">O101*W101</f>
        <v>0</v>
      </c>
      <c r="AB101" s="5">
        <f>P101*W101</f>
        <v>6.0222899999999999</v>
      </c>
      <c r="AC101" s="32"/>
      <c r="AD101" s="5">
        <f>$W101*J101</f>
        <v>25238.283530987159</v>
      </c>
      <c r="AE101" s="5">
        <f>-$W101*K101</f>
        <v>-10095.313412394864</v>
      </c>
      <c r="AF101" s="5">
        <f>-$W101*L101</f>
        <v>-3533.3596943382026</v>
      </c>
      <c r="AG101" s="5"/>
      <c r="AH101" s="5">
        <f>SUM(AD101:AG101)</f>
        <v>11609.610424254093</v>
      </c>
      <c r="AI101" s="42">
        <f>Y101-AA101</f>
        <v>0</v>
      </c>
      <c r="AJ101" s="42"/>
      <c r="AK101" s="42">
        <f>SUM(AH101:AJ101)</f>
        <v>11609.610424254093</v>
      </c>
      <c r="AL101" s="6" t="s">
        <v>39</v>
      </c>
      <c r="AM101" s="36">
        <f>AK128</f>
        <v>25332.138185173091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25238.283530987159</v>
      </c>
      <c r="K102" s="11"/>
      <c r="L102" s="24"/>
      <c r="M102" s="11">
        <f t="shared" si="121"/>
        <v>602229</v>
      </c>
      <c r="N102" s="78">
        <f t="shared" ref="N102:N121" si="123">N70</f>
        <v>0</v>
      </c>
      <c r="O102" s="35">
        <f t="shared" ref="O102:O121" si="124">M102*N102/1000</f>
        <v>0</v>
      </c>
      <c r="P102" s="35">
        <f t="shared" ref="P102:P103" si="125">$H$14*M102/1000</f>
        <v>6.0222899999999999</v>
      </c>
      <c r="Q102">
        <f t="shared" ref="Q102:Q121" si="126">Q5</f>
        <v>65</v>
      </c>
      <c r="R102" s="84">
        <f>1000*VLOOKUP(Q102, '[1]Mortality (No Interventions) L'!$B$10:$O$129,13)</f>
        <v>16.472855204862302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1.6472855204862302E-2</v>
      </c>
      <c r="V102" s="39">
        <f>MIN(S102*T102,T102-U102)</f>
        <v>1.1402544E-3</v>
      </c>
      <c r="W102" s="32">
        <f>T102-SUM(U102:V102)</f>
        <v>0.98238689039513771</v>
      </c>
      <c r="X102" s="32"/>
      <c r="Y102" s="5">
        <f>AA101</f>
        <v>0</v>
      </c>
      <c r="Z102" s="5">
        <f>AB101</f>
        <v>6.0222899999999999</v>
      </c>
      <c r="AA102" s="5">
        <f t="shared" si="122"/>
        <v>0</v>
      </c>
      <c r="AB102" s="5">
        <f t="shared" ref="AB102:AB121" si="127">P102*W102</f>
        <v>5.9162187461577336</v>
      </c>
      <c r="AC102" s="32"/>
      <c r="AD102" s="5">
        <f t="shared" ref="AD102:AD104" si="128">$W102*J102</f>
        <v>24793.758876917291</v>
      </c>
      <c r="AE102" s="5">
        <f t="shared" ref="AE102:AE121" si="129">-$W102*K102</f>
        <v>0</v>
      </c>
      <c r="AF102" s="5">
        <f t="shared" ref="AF102:AF103" si="130">-$W102*L102</f>
        <v>0</v>
      </c>
      <c r="AG102" s="5">
        <f>-U102*M102</f>
        <v>-9920.4311171690188</v>
      </c>
      <c r="AH102" s="5">
        <f t="shared" ref="AH102:AH110" si="131">SUM(AD102:AG102)</f>
        <v>14873.327759748272</v>
      </c>
      <c r="AI102" s="42">
        <f>-M102*$W101*(N102-N101)/1000</f>
        <v>0</v>
      </c>
      <c r="AJ102" s="42">
        <f>$D$6*SUM(Y102:Z102,AD102:AE102)</f>
        <v>2432.8585324745864</v>
      </c>
      <c r="AK102" s="42">
        <f t="shared" ref="AK102" si="132">SUM(AH102:AJ102)</f>
        <v>17306.186292222857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33">I102+1</f>
        <v>2</v>
      </c>
      <c r="J103" s="11">
        <f t="shared" ref="J103:J121" si="134">H$100</f>
        <v>25238.283530987159</v>
      </c>
      <c r="K103" s="11">
        <f t="shared" ref="K103:K121" si="135">J103*$C$11</f>
        <v>252.38283530987158</v>
      </c>
      <c r="L103" s="24">
        <f>$C$111</f>
        <v>2776.2111884085875</v>
      </c>
      <c r="M103" s="11">
        <f t="shared" si="121"/>
        <v>602229</v>
      </c>
      <c r="N103" s="78">
        <f t="shared" si="123"/>
        <v>0</v>
      </c>
      <c r="O103" s="35">
        <f t="shared" si="124"/>
        <v>0</v>
      </c>
      <c r="P103" s="35">
        <f t="shared" si="125"/>
        <v>6.0222899999999999</v>
      </c>
      <c r="Q103">
        <f t="shared" si="126"/>
        <v>66</v>
      </c>
      <c r="R103" s="45">
        <f>1000*VLOOKUP(Q103, '[1]Mortality (No Interventions) L'!$B$10:$O$129,13)</f>
        <v>17.996252046728547</v>
      </c>
      <c r="S103" s="46">
        <f>VLOOKUP(I103, '[1]Lapse Rates'!$A$4:$F$24, 6)</f>
        <v>1.1150343000000001E-3</v>
      </c>
      <c r="T103" s="33">
        <f t="shared" ref="T103:T105" si="136">W102</f>
        <v>0.98238689039513771</v>
      </c>
      <c r="U103" s="33">
        <f>T103*R103/1000</f>
        <v>1.767928208695279E-2</v>
      </c>
      <c r="V103" s="39">
        <f t="shared" ref="V103:V121" si="137">MIN(S103*T103,T103-U103)</f>
        <v>1.0953950786609192E-3</v>
      </c>
      <c r="W103" s="32">
        <f>T103-SUM(U103:V103)</f>
        <v>0.96361221322952395</v>
      </c>
      <c r="X103" s="32"/>
      <c r="Y103" s="5">
        <f t="shared" ref="Y103:Y104" si="138">AA102</f>
        <v>0</v>
      </c>
      <c r="Z103" s="5">
        <f t="shared" ref="Z103:Z121" si="139">AB102</f>
        <v>5.9162187461577336</v>
      </c>
      <c r="AA103" s="5">
        <f>O103*W103</f>
        <v>0</v>
      </c>
      <c r="AB103" s="5">
        <f t="shared" si="127"/>
        <v>5.8031521956100294</v>
      </c>
      <c r="AC103" s="32"/>
      <c r="AD103" s="5">
        <f t="shared" si="128"/>
        <v>24319.918251408781</v>
      </c>
      <c r="AE103" s="5">
        <f t="shared" si="129"/>
        <v>-243.19918251408779</v>
      </c>
      <c r="AF103" s="5">
        <f t="shared" si="130"/>
        <v>-2675.1910076549661</v>
      </c>
      <c r="AG103" s="5">
        <f t="shared" ref="AG103:AG106" si="140">-U103*M103</f>
        <v>-10646.976371943492</v>
      </c>
      <c r="AH103" s="5">
        <f t="shared" si="131"/>
        <v>10754.551689296237</v>
      </c>
      <c r="AI103" s="42">
        <f>-M103*($W102*N103-$W101*N102)/1000</f>
        <v>0</v>
      </c>
      <c r="AJ103" s="42">
        <f t="shared" ref="AJ103:AJ104" si="141">$D$6*SUM(Y103:Z103,AD103:AE103)</f>
        <v>2362.5065217175679</v>
      </c>
      <c r="AK103" s="42">
        <f>SUM(AH103:AJ103)</f>
        <v>13117.058211013806</v>
      </c>
      <c r="AL103" s="48" t="s">
        <v>59</v>
      </c>
      <c r="AM103" s="54">
        <f>AK128/AD128</f>
        <v>8.6491627785301214E-2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33"/>
        <v>3</v>
      </c>
      <c r="J104" s="11">
        <f t="shared" si="134"/>
        <v>25238.283530987159</v>
      </c>
      <c r="K104" s="11">
        <f t="shared" si="135"/>
        <v>252.38283530987158</v>
      </c>
      <c r="L104" s="24">
        <f t="shared" ref="L104:L121" si="142">$C$111</f>
        <v>2776.2111884085875</v>
      </c>
      <c r="M104" s="11">
        <f t="shared" si="121"/>
        <v>602229</v>
      </c>
      <c r="N104" s="78">
        <f t="shared" si="123"/>
        <v>0</v>
      </c>
      <c r="O104" s="35">
        <f t="shared" si="124"/>
        <v>0</v>
      </c>
      <c r="P104" s="35">
        <f>$H$14*M104/1000</f>
        <v>6.0222899999999999</v>
      </c>
      <c r="Q104">
        <f t="shared" si="126"/>
        <v>67</v>
      </c>
      <c r="R104" s="45">
        <f>1000*VLOOKUP(Q104, '[1]Mortality (No Interventions) L'!$B$10:$O$129,13)</f>
        <v>19.61146662818836</v>
      </c>
      <c r="S104" s="46">
        <f>VLOOKUP(I104, '[1]Lapse Rates'!$A$4:$F$24, 6)</f>
        <v>9.1335750000000001E-4</v>
      </c>
      <c r="T104" s="33">
        <f t="shared" si="136"/>
        <v>0.96361221322952395</v>
      </c>
      <c r="U104" s="33">
        <f t="shared" ref="U104:U121" si="143">T104*R104/1000</f>
        <v>1.8897848762265537E-2</v>
      </c>
      <c r="V104" s="39">
        <f t="shared" si="137"/>
        <v>8.8012244204478489E-4</v>
      </c>
      <c r="W104" s="32">
        <f t="shared" ref="W104:W121" si="144">T104-SUM(U104:V104)</f>
        <v>0.9438342420252136</v>
      </c>
      <c r="X104" s="32"/>
      <c r="Y104" s="5">
        <f t="shared" si="138"/>
        <v>0</v>
      </c>
      <c r="Z104" s="5">
        <f t="shared" si="139"/>
        <v>5.8031521956100294</v>
      </c>
      <c r="AA104" s="5">
        <f t="shared" ref="AA104:AA121" si="145">O104*W104</f>
        <v>0</v>
      </c>
      <c r="AB104" s="5">
        <f t="shared" si="127"/>
        <v>5.6840435174060238</v>
      </c>
      <c r="AC104" s="32"/>
      <c r="AD104" s="5">
        <f t="shared" si="128"/>
        <v>23820.756206486698</v>
      </c>
      <c r="AE104" s="5">
        <f t="shared" si="129"/>
        <v>-238.20756206486695</v>
      </c>
      <c r="AF104" s="5">
        <f>-$W104*L104</f>
        <v>-2620.2831827135365</v>
      </c>
      <c r="AG104" s="5">
        <f t="shared" si="140"/>
        <v>-11380.832562250413</v>
      </c>
      <c r="AH104" s="5">
        <f t="shared" si="131"/>
        <v>9581.4328994578791</v>
      </c>
      <c r="AI104" s="42">
        <f>-M104*($W103*N104-$W102*N103)/1000</f>
        <v>0</v>
      </c>
      <c r="AJ104" s="42">
        <f t="shared" si="141"/>
        <v>2314.0173112481712</v>
      </c>
      <c r="AK104" s="42">
        <f t="shared" ref="AK104:AK111" si="146">SUM(AH104:AJ104)</f>
        <v>11895.450210706051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33"/>
        <v>4</v>
      </c>
      <c r="J105" s="11">
        <f t="shared" si="134"/>
        <v>25238.283530987159</v>
      </c>
      <c r="K105" s="11">
        <f t="shared" si="135"/>
        <v>252.38283530987158</v>
      </c>
      <c r="L105" s="24">
        <f t="shared" si="142"/>
        <v>2776.2111884085875</v>
      </c>
      <c r="M105" s="11">
        <f t="shared" si="121"/>
        <v>602229</v>
      </c>
      <c r="N105" s="78">
        <f t="shared" si="123"/>
        <v>0</v>
      </c>
      <c r="O105" s="35">
        <f t="shared" si="124"/>
        <v>0</v>
      </c>
      <c r="P105" s="35">
        <f t="shared" ref="P105:P121" si="147">$H$14*M105/1000</f>
        <v>6.0222899999999999</v>
      </c>
      <c r="Q105">
        <f t="shared" si="126"/>
        <v>68</v>
      </c>
      <c r="R105" s="45">
        <f>1000*VLOOKUP(Q105, '[1]Mortality (No Interventions) L'!$B$10:$O$129,13)</f>
        <v>21.317081193495955</v>
      </c>
      <c r="S105" s="46">
        <f>VLOOKUP(I105, '[1]Lapse Rates'!$A$4:$F$24, 6)</f>
        <v>8.7679360000000005E-4</v>
      </c>
      <c r="T105" s="33">
        <f t="shared" si="136"/>
        <v>0.9438342420252136</v>
      </c>
      <c r="U105" s="33">
        <f t="shared" si="143"/>
        <v>2.0119791170453191E-2</v>
      </c>
      <c r="V105" s="39">
        <f t="shared" si="137"/>
        <v>8.2754782286855832E-4</v>
      </c>
      <c r="W105" s="32">
        <f t="shared" si="144"/>
        <v>0.9228869030318918</v>
      </c>
      <c r="X105" s="32"/>
      <c r="Y105" s="5">
        <f>AA104</f>
        <v>0</v>
      </c>
      <c r="Z105" s="5">
        <f t="shared" si="139"/>
        <v>5.6840435174060238</v>
      </c>
      <c r="AA105" s="5">
        <f t="shared" si="145"/>
        <v>0</v>
      </c>
      <c r="AB105" s="5">
        <f t="shared" si="127"/>
        <v>5.5578925672599313</v>
      </c>
      <c r="AC105" s="32"/>
      <c r="AD105" s="5">
        <f>$W105*J105</f>
        <v>23292.081325753537</v>
      </c>
      <c r="AE105" s="5">
        <f t="shared" si="129"/>
        <v>-232.92081325753537</v>
      </c>
      <c r="AF105" s="5">
        <f t="shared" ref="AF105:AF121" si="148">-$W105*L105</f>
        <v>-2562.1289458328893</v>
      </c>
      <c r="AG105" s="5">
        <f t="shared" si="140"/>
        <v>-12116.721716790855</v>
      </c>
      <c r="AH105" s="5">
        <f t="shared" si="131"/>
        <v>8380.3098498722557</v>
      </c>
      <c r="AI105" s="42">
        <f t="shared" ref="AI105:AI121" si="149">-M105*($W104*N105-$W103*N104)/1000</f>
        <v>0</v>
      </c>
      <c r="AJ105" s="42">
        <f>$D$6*SUM(Y105:Z105,AD105:AE105)</f>
        <v>2262.6612509449151</v>
      </c>
      <c r="AK105" s="42">
        <f t="shared" si="146"/>
        <v>10642.971100817171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33"/>
        <v>5</v>
      </c>
      <c r="J106" s="11">
        <f t="shared" si="134"/>
        <v>25238.283530987159</v>
      </c>
      <c r="K106" s="11">
        <f t="shared" si="135"/>
        <v>252.38283530987158</v>
      </c>
      <c r="L106" s="24">
        <f t="shared" si="142"/>
        <v>2776.2111884085875</v>
      </c>
      <c r="M106" s="11">
        <f t="shared" si="121"/>
        <v>602229</v>
      </c>
      <c r="N106" s="78">
        <f t="shared" si="123"/>
        <v>0</v>
      </c>
      <c r="O106" s="35">
        <f t="shared" si="124"/>
        <v>0</v>
      </c>
      <c r="P106" s="35">
        <f t="shared" si="147"/>
        <v>6.0222899999999999</v>
      </c>
      <c r="Q106">
        <f t="shared" si="126"/>
        <v>69</v>
      </c>
      <c r="R106" s="45">
        <f>1000*VLOOKUP(Q106, '[1]Mortality (No Interventions) L'!$B$10:$O$129,13)</f>
        <v>23.229485321782789</v>
      </c>
      <c r="S106" s="46">
        <f>VLOOKUP(I106, '[1]Lapse Rates'!$A$4:$F$24, 6)</f>
        <v>8.7786349999999995E-4</v>
      </c>
      <c r="T106" s="33">
        <f>W105</f>
        <v>0.9228869030318918</v>
      </c>
      <c r="U106" s="33">
        <f t="shared" si="143"/>
        <v>2.143818776764491E-2</v>
      </c>
      <c r="V106" s="39">
        <f t="shared" si="137"/>
        <v>8.1016872679973715E-4</v>
      </c>
      <c r="W106" s="32">
        <f t="shared" si="144"/>
        <v>0.90063854653744713</v>
      </c>
      <c r="X106" s="32"/>
      <c r="Y106" s="5">
        <f t="shared" ref="Y106:Y121" si="150">AA105</f>
        <v>0</v>
      </c>
      <c r="Z106" s="5">
        <f t="shared" si="139"/>
        <v>5.5578925672599313</v>
      </c>
      <c r="AA106" s="5">
        <f t="shared" si="145"/>
        <v>0</v>
      </c>
      <c r="AB106" s="5">
        <f t="shared" si="127"/>
        <v>5.4239065124270027</v>
      </c>
      <c r="AC106" s="32"/>
      <c r="AD106" s="5">
        <f t="shared" ref="AD106:AD120" si="151">$W106*J106</f>
        <v>22730.570996448263</v>
      </c>
      <c r="AE106" s="5">
        <f t="shared" si="129"/>
        <v>-227.30570996448262</v>
      </c>
      <c r="AF106" s="5">
        <f t="shared" si="148"/>
        <v>-2500.3628096093089</v>
      </c>
      <c r="AG106" s="5">
        <f t="shared" si="140"/>
        <v>-12910.698381121027</v>
      </c>
      <c r="AH106" s="5">
        <f t="shared" si="131"/>
        <v>7092.2040957534446</v>
      </c>
      <c r="AI106" s="42">
        <f t="shared" si="149"/>
        <v>0</v>
      </c>
      <c r="AJ106" s="42">
        <f t="shared" ref="AJ106:AJ121" si="152">$D$6*SUM(Y106:Z106,AD106:AE106)</f>
        <v>2208.1155538649073</v>
      </c>
      <c r="AK106" s="42">
        <f t="shared" si="146"/>
        <v>9300.3196496183518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33"/>
        <v>6</v>
      </c>
      <c r="J107" s="11">
        <f t="shared" si="134"/>
        <v>25238.283530987159</v>
      </c>
      <c r="K107" s="11">
        <f t="shared" si="135"/>
        <v>252.38283530987158</v>
      </c>
      <c r="L107" s="24">
        <f t="shared" si="142"/>
        <v>2776.2111884085875</v>
      </c>
      <c r="M107" s="11">
        <f t="shared" si="121"/>
        <v>602229</v>
      </c>
      <c r="N107" s="78">
        <f t="shared" si="123"/>
        <v>0</v>
      </c>
      <c r="O107" s="35">
        <f t="shared" si="124"/>
        <v>0</v>
      </c>
      <c r="P107" s="35">
        <f t="shared" si="147"/>
        <v>6.0222899999999999</v>
      </c>
      <c r="Q107">
        <f t="shared" si="126"/>
        <v>70</v>
      </c>
      <c r="R107" s="45">
        <f>1000*VLOOKUP(Q107, '[1]Mortality (No Interventions) L'!$B$10:$O$129,13)</f>
        <v>25.3768998171563</v>
      </c>
      <c r="S107" s="46">
        <f>VLOOKUP(I107, '[1]Lapse Rates'!$A$4:$F$24, 6)</f>
        <v>8.7081910000000003E-4</v>
      </c>
      <c r="T107" s="33">
        <f t="shared" ref="T107:T121" si="153">W106</f>
        <v>0.90063854653744713</v>
      </c>
      <c r="U107" s="33">
        <f t="shared" si="143"/>
        <v>2.2855414166950059E-2</v>
      </c>
      <c r="V107" s="39">
        <f t="shared" si="137"/>
        <v>7.8429324852104785E-4</v>
      </c>
      <c r="W107" s="32">
        <f t="shared" si="144"/>
        <v>0.87699883912197607</v>
      </c>
      <c r="X107" s="32"/>
      <c r="Y107" s="5">
        <f t="shared" si="150"/>
        <v>0</v>
      </c>
      <c r="Z107" s="5">
        <f t="shared" si="139"/>
        <v>5.4239065124270027</v>
      </c>
      <c r="AA107" s="5">
        <f t="shared" si="145"/>
        <v>0</v>
      </c>
      <c r="AB107" s="5">
        <f t="shared" si="127"/>
        <v>5.2815413388558854</v>
      </c>
      <c r="AC107" s="32"/>
      <c r="AD107" s="5">
        <f t="shared" si="151"/>
        <v>22133.945358107027</v>
      </c>
      <c r="AE107" s="5">
        <f t="shared" si="129"/>
        <v>-221.33945358107025</v>
      </c>
      <c r="AF107" s="5">
        <f t="shared" si="148"/>
        <v>-2434.7339893917729</v>
      </c>
      <c r="AG107" s="5">
        <f>-U107*M107</f>
        <v>-13764.193218348168</v>
      </c>
      <c r="AH107" s="5">
        <f t="shared" si="131"/>
        <v>5713.6786967860153</v>
      </c>
      <c r="AI107" s="42">
        <f t="shared" si="149"/>
        <v>0</v>
      </c>
      <c r="AJ107" s="42">
        <f t="shared" si="152"/>
        <v>2150.1587244628658</v>
      </c>
      <c r="AK107" s="42">
        <f t="shared" si="146"/>
        <v>7863.8374212488816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33"/>
        <v>7</v>
      </c>
      <c r="J108" s="11">
        <f t="shared" si="134"/>
        <v>25238.283530987159</v>
      </c>
      <c r="K108" s="11">
        <f t="shared" si="135"/>
        <v>252.38283530987158</v>
      </c>
      <c r="L108" s="24">
        <f t="shared" si="142"/>
        <v>2776.2111884085875</v>
      </c>
      <c r="M108" s="11">
        <f t="shared" si="121"/>
        <v>602229</v>
      </c>
      <c r="N108" s="78">
        <f t="shared" si="123"/>
        <v>0</v>
      </c>
      <c r="O108" s="35">
        <f t="shared" si="124"/>
        <v>0</v>
      </c>
      <c r="P108" s="35">
        <f t="shared" si="147"/>
        <v>6.0222899999999999</v>
      </c>
      <c r="Q108">
        <f t="shared" si="126"/>
        <v>71</v>
      </c>
      <c r="R108" s="45">
        <f>1000*VLOOKUP(Q108, '[1]Mortality (No Interventions) L'!$B$10:$O$129,13)</f>
        <v>27.828275810445199</v>
      </c>
      <c r="S108" s="46">
        <f>VLOOKUP(I108, '[1]Lapse Rates'!$A$4:$F$24, 6)</f>
        <v>7.8743759999999998E-4</v>
      </c>
      <c r="T108" s="33">
        <f t="shared" si="153"/>
        <v>0.87699883912197607</v>
      </c>
      <c r="U108" s="33">
        <f t="shared" si="143"/>
        <v>2.4405365580526608E-2</v>
      </c>
      <c r="V108" s="39">
        <f t="shared" si="137"/>
        <v>6.9058186108099493E-4</v>
      </c>
      <c r="W108" s="32">
        <f t="shared" si="144"/>
        <v>0.85190289168036848</v>
      </c>
      <c r="X108" s="32"/>
      <c r="Y108" s="5">
        <f t="shared" si="150"/>
        <v>0</v>
      </c>
      <c r="Z108" s="5">
        <f t="shared" si="139"/>
        <v>5.2815413388558854</v>
      </c>
      <c r="AA108" s="5">
        <f t="shared" si="145"/>
        <v>0</v>
      </c>
      <c r="AB108" s="5">
        <f t="shared" si="127"/>
        <v>5.1304062655377658</v>
      </c>
      <c r="AC108" s="32"/>
      <c r="AD108" s="5">
        <f t="shared" si="151"/>
        <v>21500.56672109698</v>
      </c>
      <c r="AE108" s="5">
        <f t="shared" si="129"/>
        <v>-215.00566721096982</v>
      </c>
      <c r="AF108" s="5">
        <f t="shared" si="148"/>
        <v>-2365.0623393206679</v>
      </c>
      <c r="AG108" s="5">
        <f t="shared" ref="AG108:AG121" si="154">-U108*M108</f>
        <v>-14697.618908194958</v>
      </c>
      <c r="AH108" s="5">
        <f t="shared" si="131"/>
        <v>4222.8798063703853</v>
      </c>
      <c r="AI108" s="42">
        <f t="shared" si="149"/>
        <v>0</v>
      </c>
      <c r="AJ108" s="42">
        <f t="shared" si="152"/>
        <v>2088.6316585915592</v>
      </c>
      <c r="AK108" s="42">
        <f t="shared" si="146"/>
        <v>6311.5114649619445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33"/>
        <v>8</v>
      </c>
      <c r="J109" s="11">
        <f t="shared" si="134"/>
        <v>25238.283530987159</v>
      </c>
      <c r="K109" s="11">
        <f t="shared" si="135"/>
        <v>252.38283530987158</v>
      </c>
      <c r="L109" s="24">
        <f t="shared" si="142"/>
        <v>2776.2111884085875</v>
      </c>
      <c r="M109" s="11">
        <f t="shared" si="121"/>
        <v>602229</v>
      </c>
      <c r="N109" s="78">
        <f t="shared" si="123"/>
        <v>0</v>
      </c>
      <c r="O109" s="35">
        <f t="shared" si="124"/>
        <v>0</v>
      </c>
      <c r="P109" s="35">
        <f t="shared" si="147"/>
        <v>6.0222899999999999</v>
      </c>
      <c r="Q109">
        <f t="shared" si="126"/>
        <v>72</v>
      </c>
      <c r="R109" s="45">
        <f>1000*VLOOKUP(Q109, '[1]Mortality (No Interventions) L'!$B$10:$O$129,13)</f>
        <v>30.645907605683703</v>
      </c>
      <c r="S109" s="46">
        <f>VLOOKUP(I109, '[1]Lapse Rates'!$A$4:$F$24, 6)</f>
        <v>7.0183349999999997E-4</v>
      </c>
      <c r="T109" s="33">
        <f t="shared" si="153"/>
        <v>0.85190289168036848</v>
      </c>
      <c r="U109" s="33">
        <f t="shared" si="143"/>
        <v>2.6107337307451347E-2</v>
      </c>
      <c r="V109" s="39">
        <f t="shared" si="137"/>
        <v>5.978939881281539E-4</v>
      </c>
      <c r="W109" s="32">
        <f t="shared" si="144"/>
        <v>0.82519766038478903</v>
      </c>
      <c r="X109" s="32"/>
      <c r="Y109" s="5">
        <f t="shared" si="150"/>
        <v>0</v>
      </c>
      <c r="Z109" s="5">
        <f t="shared" si="139"/>
        <v>5.1304062655377658</v>
      </c>
      <c r="AA109" s="5">
        <f t="shared" si="145"/>
        <v>0</v>
      </c>
      <c r="AB109" s="5">
        <f t="shared" si="127"/>
        <v>4.9695796181587113</v>
      </c>
      <c r="AC109" s="32"/>
      <c r="AD109" s="5">
        <f t="shared" si="151"/>
        <v>20826.572521898557</v>
      </c>
      <c r="AE109" s="5">
        <f t="shared" si="129"/>
        <v>-208.26572521898555</v>
      </c>
      <c r="AF109" s="5">
        <f t="shared" si="148"/>
        <v>-2290.9229774088412</v>
      </c>
      <c r="AG109" s="5">
        <f t="shared" si="154"/>
        <v>-15722.595639329118</v>
      </c>
      <c r="AH109" s="5">
        <f t="shared" si="131"/>
        <v>2604.7881799416118</v>
      </c>
      <c r="AI109" s="42">
        <f t="shared" si="149"/>
        <v>0</v>
      </c>
      <c r="AJ109" s="42">
        <f t="shared" si="152"/>
        <v>2023.1591896089153</v>
      </c>
      <c r="AK109" s="42">
        <f t="shared" si="146"/>
        <v>4627.9473695505276</v>
      </c>
    </row>
    <row r="110" spans="1:39" ht="15" x14ac:dyDescent="0.2">
      <c r="A110" s="12"/>
      <c r="B110" s="13">
        <v>1</v>
      </c>
      <c r="C110" s="10">
        <f>$H$100*0.14</f>
        <v>3533.3596943382026</v>
      </c>
      <c r="D110" s="1"/>
      <c r="E110" s="81" t="s">
        <v>51</v>
      </c>
      <c r="F110" s="13"/>
      <c r="G110" s="8"/>
      <c r="I110" s="2">
        <f t="shared" si="133"/>
        <v>9</v>
      </c>
      <c r="J110" s="11">
        <f t="shared" si="134"/>
        <v>25238.283530987159</v>
      </c>
      <c r="K110" s="11">
        <f t="shared" si="135"/>
        <v>252.38283530987158</v>
      </c>
      <c r="L110" s="24">
        <f t="shared" si="142"/>
        <v>2776.2111884085875</v>
      </c>
      <c r="M110" s="11">
        <f t="shared" si="121"/>
        <v>602229</v>
      </c>
      <c r="N110" s="78">
        <f t="shared" si="123"/>
        <v>0</v>
      </c>
      <c r="O110" s="35">
        <f t="shared" si="124"/>
        <v>0</v>
      </c>
      <c r="P110" s="35">
        <f t="shared" si="147"/>
        <v>6.0222899999999999</v>
      </c>
      <c r="Q110">
        <f t="shared" si="126"/>
        <v>73</v>
      </c>
      <c r="R110" s="45">
        <f>1000*VLOOKUP(Q110, '[1]Mortality (No Interventions) L'!$B$10:$O$129,13)</f>
        <v>33.884735204184523</v>
      </c>
      <c r="S110" s="46">
        <f>VLOOKUP(I110, '[1]Lapse Rates'!$A$4:$F$24, 6)</f>
        <v>6.5742610000000005E-4</v>
      </c>
      <c r="T110" s="33">
        <f t="shared" si="153"/>
        <v>0.82519766038478903</v>
      </c>
      <c r="U110" s="33">
        <f t="shared" si="143"/>
        <v>2.7961604213251164E-2</v>
      </c>
      <c r="V110" s="39">
        <f t="shared" si="137"/>
        <v>5.4250647959589642E-4</v>
      </c>
      <c r="W110" s="32">
        <f t="shared" si="144"/>
        <v>0.79669354969194195</v>
      </c>
      <c r="X110" s="32"/>
      <c r="Y110" s="5">
        <f t="shared" si="150"/>
        <v>0</v>
      </c>
      <c r="Z110" s="5">
        <f t="shared" si="139"/>
        <v>4.9695796181587113</v>
      </c>
      <c r="AA110" s="5">
        <f t="shared" si="145"/>
        <v>0</v>
      </c>
      <c r="AB110" s="5">
        <f t="shared" si="127"/>
        <v>4.7979195973742854</v>
      </c>
      <c r="AC110" s="32"/>
      <c r="AD110" s="5">
        <f t="shared" si="151"/>
        <v>20107.177694433838</v>
      </c>
      <c r="AE110" s="5">
        <f t="shared" si="129"/>
        <v>-201.07177694433838</v>
      </c>
      <c r="AF110" s="5">
        <f t="shared" si="148"/>
        <v>-2211.7895463877221</v>
      </c>
      <c r="AG110" s="5">
        <f t="shared" si="154"/>
        <v>-16839.288943742034</v>
      </c>
      <c r="AH110" s="5">
        <f t="shared" si="131"/>
        <v>855.02742735974243</v>
      </c>
      <c r="AI110" s="42">
        <f t="shared" si="149"/>
        <v>0</v>
      </c>
      <c r="AJ110" s="42">
        <f t="shared" si="152"/>
        <v>1953.2765062662613</v>
      </c>
      <c r="AK110" s="42">
        <f t="shared" si="146"/>
        <v>2808.3039336260035</v>
      </c>
    </row>
    <row r="111" spans="1:39" ht="15" x14ac:dyDescent="0.2">
      <c r="A111" s="12"/>
      <c r="B111" s="70" t="s">
        <v>49</v>
      </c>
      <c r="C111" s="10">
        <f>$H$100*0.11</f>
        <v>2776.2111884085875</v>
      </c>
      <c r="D111" s="1"/>
      <c r="E111" s="1"/>
      <c r="F111" s="1"/>
      <c r="I111" s="2">
        <f t="shared" si="133"/>
        <v>10</v>
      </c>
      <c r="J111" s="11">
        <f t="shared" si="134"/>
        <v>25238.283530987159</v>
      </c>
      <c r="K111" s="11">
        <f t="shared" si="135"/>
        <v>252.38283530987158</v>
      </c>
      <c r="L111" s="24">
        <f t="shared" si="142"/>
        <v>2776.2111884085875</v>
      </c>
      <c r="M111" s="11">
        <f t="shared" si="121"/>
        <v>602229</v>
      </c>
      <c r="N111" s="78">
        <f t="shared" si="123"/>
        <v>0</v>
      </c>
      <c r="O111" s="35">
        <f t="shared" si="124"/>
        <v>0</v>
      </c>
      <c r="P111" s="35">
        <f t="shared" si="147"/>
        <v>6.0222899999999999</v>
      </c>
      <c r="Q111">
        <f t="shared" si="126"/>
        <v>74</v>
      </c>
      <c r="R111" s="45">
        <f>1000*VLOOKUP(Q111, '[1]Mortality (No Interventions) L'!$B$10:$O$129,13)</f>
        <v>37.733209294853985</v>
      </c>
      <c r="S111" s="46">
        <f>VLOOKUP(I111, '[1]Lapse Rates'!$A$4:$F$24, 6)</f>
        <v>5.9033320000000003E-4</v>
      </c>
      <c r="T111" s="33">
        <f t="shared" si="153"/>
        <v>0.79669354969194195</v>
      </c>
      <c r="U111" s="33">
        <f t="shared" si="143"/>
        <v>3.00618044543862E-2</v>
      </c>
      <c r="V111" s="39">
        <f t="shared" si="137"/>
        <v>4.7031465260900313E-4</v>
      </c>
      <c r="W111" s="32">
        <f t="shared" si="144"/>
        <v>0.76616143058494679</v>
      </c>
      <c r="X111" s="32"/>
      <c r="Y111" s="5">
        <f t="shared" si="150"/>
        <v>0</v>
      </c>
      <c r="Z111" s="5">
        <f t="shared" si="139"/>
        <v>4.7979195973742854</v>
      </c>
      <c r="AA111" s="5">
        <f t="shared" si="145"/>
        <v>0</v>
      </c>
      <c r="AB111" s="5">
        <f t="shared" si="127"/>
        <v>4.614046321797419</v>
      </c>
      <c r="AC111" s="32"/>
      <c r="AD111" s="5">
        <f t="shared" si="151"/>
        <v>19336.599415609624</v>
      </c>
      <c r="AE111" s="5">
        <f t="shared" si="129"/>
        <v>-193.36599415609624</v>
      </c>
      <c r="AF111" s="5">
        <f t="shared" si="148"/>
        <v>-2127.0259357170585</v>
      </c>
      <c r="AG111" s="5">
        <f t="shared" si="154"/>
        <v>-18104.090434760546</v>
      </c>
      <c r="AH111" s="5">
        <f>SUM(AD111:AG111)</f>
        <v>-1087.8829490240751</v>
      </c>
      <c r="AI111" s="42">
        <f t="shared" si="149"/>
        <v>0</v>
      </c>
      <c r="AJ111" s="42">
        <f t="shared" si="152"/>
        <v>1878.4218745570938</v>
      </c>
      <c r="AK111" s="42">
        <f t="shared" si="146"/>
        <v>790.53892553301876</v>
      </c>
    </row>
    <row r="112" spans="1:39" ht="15" x14ac:dyDescent="0.2">
      <c r="D112" s="1"/>
      <c r="E112" s="1"/>
      <c r="F112" s="1"/>
      <c r="I112" s="2">
        <f t="shared" si="133"/>
        <v>11</v>
      </c>
      <c r="J112" s="11">
        <f t="shared" si="134"/>
        <v>25238.283530987159</v>
      </c>
      <c r="K112" s="11">
        <f t="shared" si="135"/>
        <v>252.38283530987158</v>
      </c>
      <c r="L112" s="24">
        <f t="shared" si="142"/>
        <v>2776.2111884085875</v>
      </c>
      <c r="M112" s="11">
        <f t="shared" si="121"/>
        <v>602229</v>
      </c>
      <c r="N112" s="78">
        <f t="shared" si="123"/>
        <v>0</v>
      </c>
      <c r="O112" s="35">
        <f t="shared" si="124"/>
        <v>0</v>
      </c>
      <c r="P112" s="35">
        <f t="shared" si="147"/>
        <v>6.0222899999999999</v>
      </c>
      <c r="Q112">
        <f t="shared" si="126"/>
        <v>75</v>
      </c>
      <c r="R112" s="45">
        <f>1000*VLOOKUP(Q112, '[1]Mortality (No Interventions) L'!$B$10:$O$129,13)</f>
        <v>42.152206561587029</v>
      </c>
      <c r="S112" s="46">
        <f>VLOOKUP(I112, '[1]Lapse Rates'!$A$4:$F$24, 6)</f>
        <v>5.0522920000000001E-4</v>
      </c>
      <c r="T112" s="33">
        <f t="shared" si="153"/>
        <v>0.76616143058494679</v>
      </c>
      <c r="U112" s="33">
        <f t="shared" si="143"/>
        <v>3.2295394881537695E-2</v>
      </c>
      <c r="V112" s="39">
        <f t="shared" si="137"/>
        <v>3.8708712664528821E-4</v>
      </c>
      <c r="W112" s="32">
        <f t="shared" si="144"/>
        <v>0.73347894857676377</v>
      </c>
      <c r="X112" s="31"/>
      <c r="Y112" s="5">
        <f t="shared" si="150"/>
        <v>0</v>
      </c>
      <c r="Z112" s="5">
        <f t="shared" si="139"/>
        <v>4.614046321797419</v>
      </c>
      <c r="AA112" s="5">
        <f t="shared" si="145"/>
        <v>0</v>
      </c>
      <c r="AB112" s="5">
        <f t="shared" si="127"/>
        <v>4.4172229372243583</v>
      </c>
      <c r="AC112" s="32"/>
      <c r="AD112" s="5">
        <f t="shared" si="151"/>
        <v>18511.749668190714</v>
      </c>
      <c r="AE112" s="5">
        <f t="shared" si="129"/>
        <v>-185.11749668190714</v>
      </c>
      <c r="AF112" s="5">
        <f t="shared" si="148"/>
        <v>-2036.2924635009786</v>
      </c>
      <c r="AG112" s="5">
        <f t="shared" si="154"/>
        <v>-19449.223364113564</v>
      </c>
      <c r="AH112" s="5">
        <f t="shared" ref="AH112:AH121" si="155">SUM(AD112:AG112)</f>
        <v>-3158.8836561057378</v>
      </c>
      <c r="AI112" s="42">
        <f t="shared" si="149"/>
        <v>0</v>
      </c>
      <c r="AJ112" s="42">
        <f t="shared" si="152"/>
        <v>1798.2952539691821</v>
      </c>
      <c r="AK112" s="42">
        <f t="shared" ref="AK112:AK121" si="156">SUM(AH112:AJ112)</f>
        <v>-1360.5884021365557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33"/>
        <v>12</v>
      </c>
      <c r="J113" s="11">
        <f t="shared" si="134"/>
        <v>25238.283530987159</v>
      </c>
      <c r="K113" s="11">
        <f t="shared" si="135"/>
        <v>252.38283530987158</v>
      </c>
      <c r="L113" s="24">
        <f t="shared" si="142"/>
        <v>2776.2111884085875</v>
      </c>
      <c r="M113" s="11">
        <f t="shared" si="121"/>
        <v>602229</v>
      </c>
      <c r="N113" s="78">
        <f t="shared" si="123"/>
        <v>0</v>
      </c>
      <c r="O113" s="35">
        <f t="shared" si="124"/>
        <v>0</v>
      </c>
      <c r="P113" s="35">
        <f t="shared" si="147"/>
        <v>6.0222899999999999</v>
      </c>
      <c r="Q113">
        <f t="shared" si="126"/>
        <v>76</v>
      </c>
      <c r="R113" s="45">
        <f>1000*VLOOKUP(Q113, '[1]Mortality (No Interventions) L'!$B$10:$O$129,13)</f>
        <v>47.203838770656006</v>
      </c>
      <c r="S113" s="46">
        <f>VLOOKUP(I113, '[1]Lapse Rates'!$A$4:$F$24, 6)</f>
        <v>4.8306569999999999E-4</v>
      </c>
      <c r="T113" s="33">
        <f t="shared" si="153"/>
        <v>0.73347894857676377</v>
      </c>
      <c r="U113" s="33">
        <f t="shared" si="143"/>
        <v>3.4623022030287845E-2</v>
      </c>
      <c r="V113" s="39">
        <f t="shared" si="137"/>
        <v>3.5431852172949837E-4</v>
      </c>
      <c r="W113" s="32">
        <f t="shared" si="144"/>
        <v>0.69850160802474637</v>
      </c>
      <c r="X113" s="31"/>
      <c r="Y113" s="5">
        <f t="shared" si="150"/>
        <v>0</v>
      </c>
      <c r="Z113" s="5">
        <f t="shared" si="139"/>
        <v>4.4172229372243583</v>
      </c>
      <c r="AA113" s="5">
        <f t="shared" si="145"/>
        <v>0</v>
      </c>
      <c r="AB113" s="5">
        <f t="shared" si="127"/>
        <v>4.2065792489913498</v>
      </c>
      <c r="AC113" s="32"/>
      <c r="AD113" s="5">
        <f t="shared" si="151"/>
        <v>17628.981630179005</v>
      </c>
      <c r="AE113" s="5">
        <f t="shared" si="129"/>
        <v>-176.28981630179004</v>
      </c>
      <c r="AF113" s="5">
        <f t="shared" si="148"/>
        <v>-1939.1879793196904</v>
      </c>
      <c r="AG113" s="5">
        <f t="shared" si="154"/>
        <v>-20850.987934278219</v>
      </c>
      <c r="AH113" s="5">
        <f t="shared" si="155"/>
        <v>-5337.484099720692</v>
      </c>
      <c r="AI113" s="42">
        <f t="shared" si="149"/>
        <v>0</v>
      </c>
      <c r="AJ113" s="42">
        <f t="shared" si="152"/>
        <v>1712.5423965114967</v>
      </c>
      <c r="AK113" s="42">
        <f t="shared" si="156"/>
        <v>-3624.9417032091951</v>
      </c>
    </row>
    <row r="114" spans="1:37" ht="15" x14ac:dyDescent="0.2">
      <c r="A114" s="48" t="s">
        <v>53</v>
      </c>
      <c r="D114" s="1"/>
      <c r="E114" s="1"/>
      <c r="F114" s="1"/>
      <c r="I114" s="2">
        <f t="shared" si="133"/>
        <v>13</v>
      </c>
      <c r="J114" s="11">
        <f t="shared" si="134"/>
        <v>25238.283530987159</v>
      </c>
      <c r="K114" s="11">
        <f t="shared" si="135"/>
        <v>252.38283530987158</v>
      </c>
      <c r="L114" s="24">
        <f t="shared" si="142"/>
        <v>2776.2111884085875</v>
      </c>
      <c r="M114" s="11">
        <f t="shared" si="121"/>
        <v>602229</v>
      </c>
      <c r="N114" s="78">
        <f t="shared" si="123"/>
        <v>0</v>
      </c>
      <c r="O114" s="35">
        <f t="shared" si="124"/>
        <v>0</v>
      </c>
      <c r="P114" s="35">
        <f t="shared" si="147"/>
        <v>6.0222899999999999</v>
      </c>
      <c r="Q114">
        <f t="shared" si="126"/>
        <v>77</v>
      </c>
      <c r="R114" s="45">
        <f>1000*VLOOKUP(Q114, '[1]Mortality (No Interventions) L'!$B$10:$O$129,13)</f>
        <v>53.012537453070721</v>
      </c>
      <c r="S114" s="46">
        <f>VLOOKUP(I114, '[1]Lapse Rates'!$A$4:$F$24, 6)</f>
        <v>4.5965829999999999E-4</v>
      </c>
      <c r="T114" s="33">
        <f t="shared" si="153"/>
        <v>0.69850160802474637</v>
      </c>
      <c r="U114" s="33">
        <f t="shared" si="143"/>
        <v>3.7029342656441991E-2</v>
      </c>
      <c r="V114" s="39">
        <f t="shared" si="137"/>
        <v>3.2107206169192126E-4</v>
      </c>
      <c r="W114" s="32">
        <f t="shared" si="144"/>
        <v>0.66115119330661243</v>
      </c>
      <c r="X114" s="31"/>
      <c r="Y114" s="5">
        <f t="shared" si="150"/>
        <v>0</v>
      </c>
      <c r="Z114" s="5">
        <f t="shared" si="139"/>
        <v>4.2065792489913498</v>
      </c>
      <c r="AA114" s="5">
        <f t="shared" si="145"/>
        <v>0</v>
      </c>
      <c r="AB114" s="5">
        <f t="shared" si="127"/>
        <v>3.9816442199384787</v>
      </c>
      <c r="AC114" s="32"/>
      <c r="AD114" s="5">
        <f t="shared" si="151"/>
        <v>16686.321273522783</v>
      </c>
      <c r="AE114" s="5">
        <f t="shared" si="129"/>
        <v>-166.86321273522785</v>
      </c>
      <c r="AF114" s="5">
        <f t="shared" si="148"/>
        <v>-1835.4953400875063</v>
      </c>
      <c r="AG114" s="5">
        <f t="shared" si="154"/>
        <v>-22300.143998646403</v>
      </c>
      <c r="AH114" s="5">
        <f t="shared" si="155"/>
        <v>-7616.1812779463544</v>
      </c>
      <c r="AI114" s="42">
        <f t="shared" si="149"/>
        <v>0</v>
      </c>
      <c r="AJ114" s="42">
        <f t="shared" si="152"/>
        <v>1620.9715011875853</v>
      </c>
      <c r="AK114" s="42">
        <f t="shared" si="156"/>
        <v>-5995.2097767587693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33"/>
        <v>14</v>
      </c>
      <c r="J115" s="11">
        <f t="shared" si="134"/>
        <v>25238.283530987159</v>
      </c>
      <c r="K115" s="11">
        <f t="shared" si="135"/>
        <v>252.38283530987158</v>
      </c>
      <c r="L115" s="24">
        <f t="shared" si="142"/>
        <v>2776.2111884085875</v>
      </c>
      <c r="M115" s="11">
        <f t="shared" si="121"/>
        <v>602229</v>
      </c>
      <c r="N115" s="78">
        <f t="shared" si="123"/>
        <v>0</v>
      </c>
      <c r="O115" s="35">
        <f t="shared" si="124"/>
        <v>0</v>
      </c>
      <c r="P115" s="35">
        <f t="shared" si="147"/>
        <v>6.0222899999999999</v>
      </c>
      <c r="Q115">
        <f t="shared" si="126"/>
        <v>78</v>
      </c>
      <c r="R115" s="45">
        <f>1000*VLOOKUP(Q115, '[1]Mortality (No Interventions) L'!$B$10:$O$129,13)</f>
        <v>59.467463401771298</v>
      </c>
      <c r="S115" s="46">
        <f>VLOOKUP(I115, '[1]Lapse Rates'!$A$4:$F$24, 6)</f>
        <v>3.6747819999999998E-4</v>
      </c>
      <c r="T115" s="33">
        <f t="shared" si="153"/>
        <v>0.66115119330661243</v>
      </c>
      <c r="U115" s="33">
        <f t="shared" si="143"/>
        <v>3.9316984390998393E-2</v>
      </c>
      <c r="V115" s="39">
        <f t="shared" si="137"/>
        <v>2.4295865044416596E-4</v>
      </c>
      <c r="W115" s="32">
        <f t="shared" si="144"/>
        <v>0.62159125026516993</v>
      </c>
      <c r="X115" s="31"/>
      <c r="Y115" s="5">
        <f t="shared" si="150"/>
        <v>0</v>
      </c>
      <c r="Z115" s="5">
        <f t="shared" si="139"/>
        <v>3.9816442199384787</v>
      </c>
      <c r="AA115" s="5">
        <f t="shared" si="145"/>
        <v>0</v>
      </c>
      <c r="AB115" s="5">
        <f t="shared" si="127"/>
        <v>3.7434027705594302</v>
      </c>
      <c r="AC115" s="32"/>
      <c r="AD115" s="5">
        <f t="shared" si="151"/>
        <v>15687.896214573155</v>
      </c>
      <c r="AE115" s="5">
        <f t="shared" si="129"/>
        <v>-156.87896214573155</v>
      </c>
      <c r="AF115" s="5">
        <f t="shared" si="148"/>
        <v>-1725.6685836030472</v>
      </c>
      <c r="AG115" s="5">
        <f t="shared" si="154"/>
        <v>-23677.82819280657</v>
      </c>
      <c r="AH115" s="5">
        <f t="shared" si="155"/>
        <v>-9872.4795239821924</v>
      </c>
      <c r="AI115" s="42">
        <f t="shared" si="149"/>
        <v>0</v>
      </c>
      <c r="AJ115" s="42">
        <f t="shared" si="152"/>
        <v>1523.9833917611063</v>
      </c>
      <c r="AK115" s="42">
        <f t="shared" si="156"/>
        <v>-8348.4961322210856</v>
      </c>
    </row>
    <row r="116" spans="1:37" ht="15" x14ac:dyDescent="0.2">
      <c r="A116" s="48" t="s">
        <v>55</v>
      </c>
      <c r="D116" s="1"/>
      <c r="E116" s="1"/>
      <c r="F116" s="1"/>
      <c r="I116" s="2">
        <f t="shared" si="133"/>
        <v>15</v>
      </c>
      <c r="J116" s="11">
        <f t="shared" si="134"/>
        <v>25238.283530987159</v>
      </c>
      <c r="K116" s="11">
        <f t="shared" si="135"/>
        <v>252.38283530987158</v>
      </c>
      <c r="L116" s="24">
        <f t="shared" si="142"/>
        <v>2776.2111884085875</v>
      </c>
      <c r="M116" s="11">
        <f t="shared" si="121"/>
        <v>602229</v>
      </c>
      <c r="N116" s="78">
        <f t="shared" si="123"/>
        <v>0</v>
      </c>
      <c r="O116" s="35">
        <f t="shared" si="124"/>
        <v>0</v>
      </c>
      <c r="P116" s="35">
        <f t="shared" si="147"/>
        <v>6.0222899999999999</v>
      </c>
      <c r="Q116">
        <f t="shared" si="126"/>
        <v>79</v>
      </c>
      <c r="R116" s="45">
        <f>1000*VLOOKUP(Q116, '[1]Mortality (No Interventions) L'!$B$10:$O$129,13)</f>
        <v>66.604648952370795</v>
      </c>
      <c r="S116" s="46">
        <f>VLOOKUP(I116, '[1]Lapse Rates'!$A$4:$F$24, 6)</f>
        <v>3.9775519999999998E-4</v>
      </c>
      <c r="T116" s="33">
        <f t="shared" si="153"/>
        <v>0.62159125026516993</v>
      </c>
      <c r="U116" s="33">
        <f t="shared" si="143"/>
        <v>4.1400867015776902E-2</v>
      </c>
      <c r="V116" s="39">
        <f t="shared" si="137"/>
        <v>2.472411520674727E-4</v>
      </c>
      <c r="W116" s="32">
        <f t="shared" si="144"/>
        <v>0.57994314209732556</v>
      </c>
      <c r="X116" s="31"/>
      <c r="Y116" s="5">
        <f t="shared" si="150"/>
        <v>0</v>
      </c>
      <c r="Z116" s="5">
        <f t="shared" si="139"/>
        <v>3.7434027705594302</v>
      </c>
      <c r="AA116" s="5">
        <f t="shared" si="145"/>
        <v>0</v>
      </c>
      <c r="AB116" s="5">
        <f t="shared" si="127"/>
        <v>3.4925857852213027</v>
      </c>
      <c r="AC116" s="32"/>
      <c r="AD116" s="5">
        <f t="shared" si="151"/>
        <v>14636.769452103877</v>
      </c>
      <c r="AE116" s="5">
        <f t="shared" si="129"/>
        <v>-146.36769452103877</v>
      </c>
      <c r="AF116" s="5">
        <f t="shared" si="148"/>
        <v>-1610.0446397314265</v>
      </c>
      <c r="AG116" s="5">
        <f t="shared" si="154"/>
        <v>-24932.802742044307</v>
      </c>
      <c r="AH116" s="5">
        <f t="shared" si="155"/>
        <v>-12052.445624192895</v>
      </c>
      <c r="AI116" s="42">
        <f t="shared" si="149"/>
        <v>0</v>
      </c>
      <c r="AJ116" s="42">
        <f t="shared" si="152"/>
        <v>1421.8756402306683</v>
      </c>
      <c r="AK116" s="42">
        <f t="shared" si="156"/>
        <v>-10630.569983962227</v>
      </c>
    </row>
    <row r="117" spans="1:37" ht="15" x14ac:dyDescent="0.2">
      <c r="I117" s="2">
        <f t="shared" si="133"/>
        <v>16</v>
      </c>
      <c r="J117" s="11">
        <f t="shared" si="134"/>
        <v>25238.283530987159</v>
      </c>
      <c r="K117" s="11">
        <f t="shared" si="135"/>
        <v>252.38283530987158</v>
      </c>
      <c r="L117" s="24">
        <f t="shared" si="142"/>
        <v>2776.2111884085875</v>
      </c>
      <c r="M117" s="11">
        <f t="shared" si="121"/>
        <v>602229</v>
      </c>
      <c r="N117" s="78">
        <f t="shared" si="123"/>
        <v>0</v>
      </c>
      <c r="O117" s="35">
        <f t="shared" si="124"/>
        <v>0</v>
      </c>
      <c r="P117" s="35">
        <f t="shared" si="147"/>
        <v>6.0222899999999999</v>
      </c>
      <c r="Q117">
        <f t="shared" si="126"/>
        <v>80</v>
      </c>
      <c r="R117" s="45">
        <f>1000*VLOOKUP(Q117, '[1]Mortality (No Interventions) L'!$B$10:$O$129,13)</f>
        <v>74.338016784789644</v>
      </c>
      <c r="S117" s="46">
        <f>VLOOKUP(I117, '[1]Lapse Rates'!$A$4:$F$24, 6)</f>
        <v>2.516404E-4</v>
      </c>
      <c r="T117" s="33">
        <f t="shared" si="153"/>
        <v>0.57994314209732556</v>
      </c>
      <c r="U117" s="33">
        <f t="shared" si="143"/>
        <v>4.3111823031454631E-2</v>
      </c>
      <c r="V117" s="39">
        <f t="shared" si="137"/>
        <v>1.4593712425462784E-4</v>
      </c>
      <c r="W117" s="32">
        <f t="shared" si="144"/>
        <v>0.5366853819416163</v>
      </c>
      <c r="X117" s="31"/>
      <c r="Y117" s="5">
        <f t="shared" si="150"/>
        <v>0</v>
      </c>
      <c r="Z117" s="5">
        <f t="shared" si="139"/>
        <v>3.4925857852213027</v>
      </c>
      <c r="AA117" s="5">
        <f t="shared" si="145"/>
        <v>0</v>
      </c>
      <c r="AB117" s="5">
        <f t="shared" si="127"/>
        <v>3.2320750088131764</v>
      </c>
      <c r="AC117" s="32"/>
      <c r="AD117" s="5">
        <f t="shared" si="151"/>
        <v>13545.017836378647</v>
      </c>
      <c r="AE117" s="5">
        <f t="shared" si="129"/>
        <v>-135.45017836378648</v>
      </c>
      <c r="AF117" s="5">
        <f t="shared" si="148"/>
        <v>-1489.9519620016513</v>
      </c>
      <c r="AG117" s="5">
        <f t="shared" si="154"/>
        <v>-25963.190072409892</v>
      </c>
      <c r="AH117" s="5">
        <f t="shared" si="155"/>
        <v>-14043.574376396682</v>
      </c>
      <c r="AI117" s="42">
        <f t="shared" si="149"/>
        <v>0</v>
      </c>
      <c r="AJ117" s="42">
        <f t="shared" si="152"/>
        <v>1315.8212099167881</v>
      </c>
      <c r="AK117" s="42">
        <f t="shared" si="156"/>
        <v>-12727.753166479893</v>
      </c>
    </row>
    <row r="118" spans="1:37" ht="15" x14ac:dyDescent="0.2">
      <c r="I118" s="2">
        <f t="shared" si="133"/>
        <v>17</v>
      </c>
      <c r="J118" s="11">
        <f t="shared" si="134"/>
        <v>25238.283530987159</v>
      </c>
      <c r="K118" s="11">
        <f t="shared" si="135"/>
        <v>252.38283530987158</v>
      </c>
      <c r="L118" s="24">
        <f t="shared" si="142"/>
        <v>2776.2111884085875</v>
      </c>
      <c r="M118" s="11">
        <f t="shared" si="121"/>
        <v>602229</v>
      </c>
      <c r="N118" s="78">
        <f t="shared" si="123"/>
        <v>0</v>
      </c>
      <c r="O118" s="35">
        <f t="shared" si="124"/>
        <v>0</v>
      </c>
      <c r="P118" s="35">
        <f t="shared" si="147"/>
        <v>6.0222899999999999</v>
      </c>
      <c r="Q118">
        <f t="shared" si="126"/>
        <v>81</v>
      </c>
      <c r="R118" s="45">
        <f>1000*VLOOKUP(Q118, '[1]Mortality (No Interventions) L'!$B$10:$O$129,13)</f>
        <v>82.780434688865768</v>
      </c>
      <c r="S118" s="46">
        <f>VLOOKUP(I118, '[1]Lapse Rates'!$A$4:$F$24, 6)</f>
        <v>2.7508159999999998E-4</v>
      </c>
      <c r="T118" s="33">
        <f t="shared" si="153"/>
        <v>0.5366853819416163</v>
      </c>
      <c r="U118" s="33">
        <f t="shared" si="143"/>
        <v>4.4427049208286946E-2</v>
      </c>
      <c r="V118" s="39">
        <f t="shared" si="137"/>
        <v>1.4763227356111091E-4</v>
      </c>
      <c r="W118" s="32">
        <f t="shared" si="144"/>
        <v>0.49211070045976824</v>
      </c>
      <c r="X118" s="31"/>
      <c r="Y118" s="5">
        <f t="shared" si="150"/>
        <v>0</v>
      </c>
      <c r="Z118" s="5">
        <f t="shared" si="139"/>
        <v>3.2320750088131764</v>
      </c>
      <c r="AA118" s="5">
        <f t="shared" si="145"/>
        <v>0</v>
      </c>
      <c r="AB118" s="5">
        <f t="shared" si="127"/>
        <v>2.9636333502718575</v>
      </c>
      <c r="AC118" s="32"/>
      <c r="AD118" s="5">
        <f t="shared" si="151"/>
        <v>12420.029386836324</v>
      </c>
      <c r="AE118" s="5">
        <f t="shared" si="129"/>
        <v>-124.20029386836323</v>
      </c>
      <c r="AF118" s="5">
        <f t="shared" si="148"/>
        <v>-1366.2032325519956</v>
      </c>
      <c r="AG118" s="5">
        <f t="shared" si="154"/>
        <v>-26755.257417657438</v>
      </c>
      <c r="AH118" s="5">
        <f t="shared" si="155"/>
        <v>-15825.631557241473</v>
      </c>
      <c r="AI118" s="42">
        <f t="shared" si="149"/>
        <v>0</v>
      </c>
      <c r="AJ118" s="42">
        <f t="shared" si="152"/>
        <v>1206.5379005785217</v>
      </c>
      <c r="AK118" s="42">
        <f t="shared" si="156"/>
        <v>-14619.093656662952</v>
      </c>
    </row>
    <row r="119" spans="1:37" ht="15" x14ac:dyDescent="0.2">
      <c r="I119" s="2">
        <f t="shared" si="133"/>
        <v>18</v>
      </c>
      <c r="J119" s="11">
        <f t="shared" si="134"/>
        <v>25238.283530987159</v>
      </c>
      <c r="K119" s="11">
        <f t="shared" si="135"/>
        <v>252.38283530987158</v>
      </c>
      <c r="L119" s="24">
        <f t="shared" si="142"/>
        <v>2776.2111884085875</v>
      </c>
      <c r="M119" s="11">
        <f t="shared" si="121"/>
        <v>602229</v>
      </c>
      <c r="N119" s="78">
        <f t="shared" si="123"/>
        <v>0</v>
      </c>
      <c r="O119" s="35">
        <f t="shared" si="124"/>
        <v>0</v>
      </c>
      <c r="P119" s="35">
        <f t="shared" si="147"/>
        <v>6.0222899999999999</v>
      </c>
      <c r="Q119">
        <f t="shared" si="126"/>
        <v>82</v>
      </c>
      <c r="R119" s="45">
        <f>1000*VLOOKUP(Q119, '[1]Mortality (No Interventions) L'!$B$10:$O$129,13)</f>
        <v>92.224705850740577</v>
      </c>
      <c r="S119" s="46">
        <f>VLOOKUP(I119, '[1]Lapse Rates'!$A$4:$F$24, 6)</f>
        <v>2.0998619999999999E-4</v>
      </c>
      <c r="T119" s="33">
        <f t="shared" si="153"/>
        <v>0.49211070045976824</v>
      </c>
      <c r="U119" s="33">
        <f t="shared" si="143"/>
        <v>4.5384764595904029E-2</v>
      </c>
      <c r="V119" s="39">
        <f t="shared" si="137"/>
        <v>1.0333645596888498E-4</v>
      </c>
      <c r="W119" s="32">
        <f t="shared" si="144"/>
        <v>0.44662259940789534</v>
      </c>
      <c r="X119" s="31"/>
      <c r="Y119" s="5">
        <f t="shared" si="150"/>
        <v>0</v>
      </c>
      <c r="Z119" s="5">
        <f t="shared" si="139"/>
        <v>2.9636333502718575</v>
      </c>
      <c r="AA119" s="5">
        <f t="shared" si="145"/>
        <v>0</v>
      </c>
      <c r="AB119" s="5">
        <f t="shared" si="127"/>
        <v>2.6896908141881739</v>
      </c>
      <c r="AC119" s="32"/>
      <c r="AD119" s="5">
        <f t="shared" si="151"/>
        <v>11271.98779520296</v>
      </c>
      <c r="AE119" s="5">
        <f t="shared" si="129"/>
        <v>-112.71987795202959</v>
      </c>
      <c r="AF119" s="5">
        <f t="shared" si="148"/>
        <v>-1239.9186574723255</v>
      </c>
      <c r="AG119" s="5">
        <f t="shared" si="154"/>
        <v>-27332.021397826687</v>
      </c>
      <c r="AH119" s="5">
        <f t="shared" si="155"/>
        <v>-17412.672138048081</v>
      </c>
      <c r="AI119" s="42">
        <f t="shared" si="149"/>
        <v>0</v>
      </c>
      <c r="AJ119" s="42">
        <f t="shared" si="152"/>
        <v>1095.0149151139781</v>
      </c>
      <c r="AK119" s="42">
        <f t="shared" si="156"/>
        <v>-16317.657222934104</v>
      </c>
    </row>
    <row r="120" spans="1:37" ht="15" x14ac:dyDescent="0.2">
      <c r="I120" s="2">
        <f t="shared" si="133"/>
        <v>19</v>
      </c>
      <c r="J120" s="11">
        <f t="shared" si="134"/>
        <v>25238.283530987159</v>
      </c>
      <c r="K120" s="11">
        <f t="shared" si="135"/>
        <v>252.38283530987158</v>
      </c>
      <c r="L120" s="24">
        <f t="shared" si="142"/>
        <v>2776.2111884085875</v>
      </c>
      <c r="M120" s="11">
        <f t="shared" si="121"/>
        <v>602229</v>
      </c>
      <c r="N120" s="78">
        <f t="shared" si="123"/>
        <v>0</v>
      </c>
      <c r="O120" s="35">
        <f t="shared" si="124"/>
        <v>0</v>
      </c>
      <c r="P120" s="35">
        <f t="shared" si="147"/>
        <v>6.0222899999999999</v>
      </c>
      <c r="Q120">
        <f t="shared" si="126"/>
        <v>83</v>
      </c>
      <c r="R120" s="45">
        <f>1000*VLOOKUP(Q120, '[1]Mortality (No Interventions) L'!$B$10:$O$129,13)</f>
        <v>102.77541083787641</v>
      </c>
      <c r="S120" s="46">
        <f>VLOOKUP(I120, '[1]Lapse Rates'!$A$4:$F$24, 6)</f>
        <v>1.6037285799999999E-2</v>
      </c>
      <c r="T120" s="33">
        <f t="shared" si="153"/>
        <v>0.44662259940789534</v>
      </c>
      <c r="U120" s="33">
        <f t="shared" si="143"/>
        <v>4.5901821143626738E-2</v>
      </c>
      <c r="V120" s="39">
        <f t="shared" si="137"/>
        <v>7.1626142714433273E-3</v>
      </c>
      <c r="W120" s="32">
        <f t="shared" si="144"/>
        <v>0.39355816399282528</v>
      </c>
      <c r="X120" s="31"/>
      <c r="Y120" s="5">
        <f t="shared" si="150"/>
        <v>0</v>
      </c>
      <c r="Z120" s="5">
        <f t="shared" si="139"/>
        <v>2.6896908141881739</v>
      </c>
      <c r="AA120" s="5">
        <f t="shared" si="145"/>
        <v>0</v>
      </c>
      <c r="AB120" s="5">
        <f t="shared" si="127"/>
        <v>2.3701213954323519</v>
      </c>
      <c r="AC120" s="32"/>
      <c r="AD120" s="5">
        <f t="shared" si="151"/>
        <v>9932.7325287856656</v>
      </c>
      <c r="AE120" s="5">
        <f t="shared" si="129"/>
        <v>-99.327325287856652</v>
      </c>
      <c r="AF120" s="5">
        <f t="shared" si="148"/>
        <v>-1092.6005781664232</v>
      </c>
      <c r="AG120" s="5">
        <f t="shared" si="154"/>
        <v>-27643.407845505186</v>
      </c>
      <c r="AH120" s="5">
        <f t="shared" si="155"/>
        <v>-18902.603220173798</v>
      </c>
      <c r="AI120" s="42">
        <f t="shared" si="149"/>
        <v>0</v>
      </c>
      <c r="AJ120" s="42">
        <f t="shared" si="152"/>
        <v>964.92090913200695</v>
      </c>
      <c r="AK120" s="42">
        <f t="shared" si="156"/>
        <v>-17937.68231104179</v>
      </c>
    </row>
    <row r="121" spans="1:37" ht="15" x14ac:dyDescent="0.2">
      <c r="I121" s="2">
        <f t="shared" si="133"/>
        <v>20</v>
      </c>
      <c r="J121" s="11">
        <f t="shared" si="134"/>
        <v>25238.283530987159</v>
      </c>
      <c r="K121" s="11">
        <f t="shared" si="135"/>
        <v>252.38283530987158</v>
      </c>
      <c r="L121" s="24">
        <f t="shared" si="142"/>
        <v>2776.2111884085875</v>
      </c>
      <c r="M121" s="11">
        <f t="shared" si="121"/>
        <v>602229</v>
      </c>
      <c r="N121" s="78">
        <f t="shared" si="123"/>
        <v>0</v>
      </c>
      <c r="O121" s="35">
        <f t="shared" si="124"/>
        <v>0</v>
      </c>
      <c r="P121" s="35">
        <f t="shared" si="147"/>
        <v>6.0222899999999999</v>
      </c>
      <c r="Q121">
        <f t="shared" si="126"/>
        <v>84</v>
      </c>
      <c r="R121" s="45">
        <f>1000*VLOOKUP(Q121, '[1]Mortality (No Interventions) L'!$B$10:$O$129,13)</f>
        <v>114.60709738283582</v>
      </c>
      <c r="S121" s="46">
        <f>VLOOKUP(I121, '[1]Lapse Rates'!$A$4:$F$24, 6)</f>
        <v>0</v>
      </c>
      <c r="T121" s="33">
        <f t="shared" si="153"/>
        <v>0.39355816399282528</v>
      </c>
      <c r="U121" s="33">
        <f t="shared" si="143"/>
        <v>4.5104558826535794E-2</v>
      </c>
      <c r="V121" s="39">
        <f t="shared" si="137"/>
        <v>0</v>
      </c>
      <c r="W121" s="32">
        <f t="shared" si="144"/>
        <v>0.34845360516628948</v>
      </c>
      <c r="X121" s="31"/>
      <c r="Y121" s="5">
        <f t="shared" si="150"/>
        <v>0</v>
      </c>
      <c r="Z121" s="5">
        <f t="shared" si="139"/>
        <v>2.3701213954323519</v>
      </c>
      <c r="AA121" s="5">
        <f t="shared" si="145"/>
        <v>0</v>
      </c>
      <c r="AB121" s="5">
        <f t="shared" si="127"/>
        <v>2.0984886618568934</v>
      </c>
      <c r="AC121" s="32"/>
      <c r="AD121" s="5">
        <f>$W121*J121</f>
        <v>8794.3708845814654</v>
      </c>
      <c r="AE121" s="5">
        <f t="shared" si="129"/>
        <v>-87.943708845814655</v>
      </c>
      <c r="AF121" s="5">
        <f t="shared" si="148"/>
        <v>-967.38079730396123</v>
      </c>
      <c r="AG121" s="5">
        <f t="shared" si="154"/>
        <v>-27163.273357545826</v>
      </c>
      <c r="AH121" s="5">
        <f t="shared" si="155"/>
        <v>-19424.226979114137</v>
      </c>
      <c r="AI121" s="42">
        <f t="shared" si="149"/>
        <v>0</v>
      </c>
      <c r="AJ121" s="42">
        <f t="shared" si="152"/>
        <v>854.33301484855929</v>
      </c>
      <c r="AK121" s="42">
        <f t="shared" si="156"/>
        <v>-18569.893964265579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387216.0875695023</v>
      </c>
      <c r="AE124" s="21">
        <f t="shared" ref="AE124:AK124" si="157">SUM(AE101:AE121)</f>
        <v>-13467.153864010843</v>
      </c>
      <c r="AF124" s="21">
        <f t="shared" si="157"/>
        <v>-40623.604662113969</v>
      </c>
      <c r="AG124" s="21">
        <f t="shared" si="157"/>
        <v>-382171.58361648367</v>
      </c>
      <c r="AH124" s="21">
        <f t="shared" si="157"/>
        <v>-49046.254573106176</v>
      </c>
      <c r="AI124" s="21">
        <f t="shared" si="157"/>
        <v>0</v>
      </c>
      <c r="AJ124" s="21">
        <f t="shared" si="157"/>
        <v>35188.103256986746</v>
      </c>
      <c r="AK124" s="21">
        <f t="shared" si="157"/>
        <v>-13858.15131611942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201923.69221471029</v>
      </c>
      <c r="AE126" s="21">
        <f t="shared" ref="AE126:AK126" si="158">AE101+NPV($D$6,AE102:AE121)</f>
        <v>-11636.379694142237</v>
      </c>
      <c r="AF126" s="21">
        <f t="shared" si="158"/>
        <v>-20485.088793559313</v>
      </c>
      <c r="AG126" s="21">
        <f t="shared" si="158"/>
        <v>-138187.20651234084</v>
      </c>
      <c r="AH126" s="21">
        <f t="shared" si="158"/>
        <v>31615.017214667867</v>
      </c>
      <c r="AI126" s="21">
        <f t="shared" si="158"/>
        <v>0</v>
      </c>
      <c r="AJ126" s="21">
        <f t="shared" si="158"/>
        <v>17185.935578845711</v>
      </c>
      <c r="AK126" s="21">
        <f t="shared" si="158"/>
        <v>48800.952793513599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292885.43682002655</v>
      </c>
      <c r="AE128" s="21">
        <f t="shared" ref="AE128:AK128" si="159">AE101+NPV($D$7,AE102:AE121)</f>
        <v>-12532.561189298507</v>
      </c>
      <c r="AF128" s="21">
        <f t="shared" si="159"/>
        <v>-30343.085240278277</v>
      </c>
      <c r="AG128" s="21">
        <f t="shared" si="159"/>
        <v>-250701.26183421648</v>
      </c>
      <c r="AH128" s="21">
        <f t="shared" si="159"/>
        <v>-691.47144376669894</v>
      </c>
      <c r="AI128" s="21">
        <f t="shared" si="159"/>
        <v>0</v>
      </c>
      <c r="AJ128" s="21">
        <f t="shared" si="159"/>
        <v>26023.609628939827</v>
      </c>
      <c r="AK128" s="21">
        <f t="shared" si="159"/>
        <v>25332.138185173091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zoomScale="125" workbookViewId="0">
      <selection activeCell="B19" sqref="B19:E66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hidden="1" outlineLevel="1" x14ac:dyDescent="0.15">
      <c r="A2">
        <v>1</v>
      </c>
      <c r="B2" s="48"/>
    </row>
    <row r="3" spans="1:5" hidden="1" outlineLevel="1" x14ac:dyDescent="0.15">
      <c r="A3">
        <f>A2+1</f>
        <v>2</v>
      </c>
    </row>
    <row r="4" spans="1:5" hidden="1" outlineLevel="1" x14ac:dyDescent="0.15">
      <c r="A4">
        <f t="shared" ref="A4:A66" si="0">A3+1</f>
        <v>3</v>
      </c>
    </row>
    <row r="5" spans="1:5" hidden="1" outlineLevel="1" x14ac:dyDescent="0.15">
      <c r="A5">
        <f t="shared" si="0"/>
        <v>4</v>
      </c>
    </row>
    <row r="6" spans="1:5" hidden="1" outlineLevel="1" x14ac:dyDescent="0.15">
      <c r="A6">
        <f t="shared" si="0"/>
        <v>5</v>
      </c>
    </row>
    <row r="7" spans="1:5" hidden="1" outlineLevel="1" x14ac:dyDescent="0.15">
      <c r="A7">
        <f t="shared" si="0"/>
        <v>6</v>
      </c>
    </row>
    <row r="8" spans="1:5" hidden="1" outlineLevel="1" x14ac:dyDescent="0.15">
      <c r="A8">
        <f t="shared" si="0"/>
        <v>7</v>
      </c>
    </row>
    <row r="9" spans="1:5" hidden="1" outlineLevel="1" x14ac:dyDescent="0.15">
      <c r="A9">
        <f t="shared" si="0"/>
        <v>8</v>
      </c>
    </row>
    <row r="10" spans="1:5" hidden="1" outlineLevel="1" x14ac:dyDescent="0.15">
      <c r="A10">
        <f t="shared" si="0"/>
        <v>9</v>
      </c>
    </row>
    <row r="11" spans="1:5" hidden="1" outlineLevel="1" x14ac:dyDescent="0.15">
      <c r="A11">
        <f t="shared" si="0"/>
        <v>10</v>
      </c>
    </row>
    <row r="12" spans="1:5" hidden="1" outlineLevel="1" x14ac:dyDescent="0.15">
      <c r="A12">
        <f t="shared" si="0"/>
        <v>11</v>
      </c>
    </row>
    <row r="13" spans="1:5" hidden="1" outlineLevel="1" x14ac:dyDescent="0.15">
      <c r="A13">
        <f t="shared" si="0"/>
        <v>12</v>
      </c>
    </row>
    <row r="14" spans="1:5" hidden="1" outlineLevel="1" x14ac:dyDescent="0.15">
      <c r="A14">
        <f t="shared" si="0"/>
        <v>13</v>
      </c>
    </row>
    <row r="15" spans="1:5" hidden="1" outlineLevel="1" x14ac:dyDescent="0.15">
      <c r="A15">
        <f t="shared" si="0"/>
        <v>14</v>
      </c>
    </row>
    <row r="16" spans="1:5" hidden="1" outlineLevel="1" x14ac:dyDescent="0.15">
      <c r="A16">
        <f t="shared" si="0"/>
        <v>15</v>
      </c>
    </row>
    <row r="17" spans="1:5" hidden="1" outlineLevel="1" x14ac:dyDescent="0.15">
      <c r="A17">
        <f t="shared" si="0"/>
        <v>16</v>
      </c>
    </row>
    <row r="18" spans="1:5" hidden="1" outlineLevel="1" x14ac:dyDescent="0.15">
      <c r="A18">
        <f t="shared" si="0"/>
        <v>17</v>
      </c>
    </row>
    <row r="19" spans="1:5" collapsed="1" x14ac:dyDescent="0.15">
      <c r="A19">
        <f t="shared" si="0"/>
        <v>18</v>
      </c>
      <c r="B19">
        <v>-3448.9250082275048</v>
      </c>
      <c r="C19">
        <v>-3584.9099525145843</v>
      </c>
      <c r="D19">
        <v>-6018.3807133566661</v>
      </c>
      <c r="E19">
        <v>-6390.0261484257262</v>
      </c>
    </row>
    <row r="20" spans="1:5" x14ac:dyDescent="0.15">
      <c r="A20">
        <f t="shared" si="0"/>
        <v>19</v>
      </c>
      <c r="B20">
        <v>-3540.7315218095655</v>
      </c>
      <c r="C20">
        <v>-3691.2250380493415</v>
      </c>
      <c r="D20">
        <v>-6406.2706951942491</v>
      </c>
      <c r="E20">
        <v>-6817.6502967111437</v>
      </c>
    </row>
    <row r="21" spans="1:5" x14ac:dyDescent="0.15">
      <c r="A21">
        <f t="shared" si="0"/>
        <v>20</v>
      </c>
      <c r="B21">
        <v>-3635.5606119483364</v>
      </c>
      <c r="C21">
        <v>-3801.0408159295089</v>
      </c>
      <c r="D21">
        <v>-6804.4339219520098</v>
      </c>
      <c r="E21">
        <v>-7256.7116123929127</v>
      </c>
    </row>
    <row r="22" spans="1:5" x14ac:dyDescent="0.15">
      <c r="A22">
        <f t="shared" si="0"/>
        <v>21</v>
      </c>
      <c r="B22">
        <v>-3743.0208809567916</v>
      </c>
      <c r="C22">
        <v>-3923.8550868067518</v>
      </c>
      <c r="D22">
        <v>-7219.7873055106902</v>
      </c>
      <c r="E22">
        <v>-7713.8389405031076</v>
      </c>
    </row>
    <row r="23" spans="1:5" x14ac:dyDescent="0.15">
      <c r="A23">
        <f t="shared" si="0"/>
        <v>22</v>
      </c>
      <c r="B23">
        <v>-3867.9797806212468</v>
      </c>
      <c r="C23">
        <v>-4064.55462839555</v>
      </c>
      <c r="D23">
        <v>-7656.5804892790184</v>
      </c>
      <c r="E23">
        <v>-8193.3745911694132</v>
      </c>
    </row>
    <row r="24" spans="1:5" x14ac:dyDescent="0.15">
      <c r="A24">
        <f t="shared" si="0"/>
        <v>23</v>
      </c>
      <c r="B24">
        <v>-4018.6987337850278</v>
      </c>
      <c r="C24">
        <v>-4231.3041064212766</v>
      </c>
      <c r="D24">
        <v>-8121.6476511573037</v>
      </c>
      <c r="E24">
        <v>-8701.8776627158022</v>
      </c>
    </row>
    <row r="25" spans="1:5" x14ac:dyDescent="0.15">
      <c r="A25">
        <f t="shared" si="0"/>
        <v>24</v>
      </c>
      <c r="B25">
        <v>-4202.541607973998</v>
      </c>
      <c r="C25">
        <v>-4431.5918559278743</v>
      </c>
      <c r="D25">
        <v>-8624.0263859292372</v>
      </c>
      <c r="E25">
        <v>-9248.7725034012583</v>
      </c>
    </row>
    <row r="26" spans="1:5" x14ac:dyDescent="0.15">
      <c r="A26">
        <f t="shared" si="0"/>
        <v>25</v>
      </c>
      <c r="B26">
        <v>-4431.239993798702</v>
      </c>
      <c r="C26">
        <v>-4677.3824931208019</v>
      </c>
      <c r="D26">
        <v>-9180.614532385187</v>
      </c>
      <c r="E26">
        <v>-9851.5868031103109</v>
      </c>
    </row>
    <row r="27" spans="1:5" x14ac:dyDescent="0.15">
      <c r="A27">
        <f t="shared" si="0"/>
        <v>26</v>
      </c>
      <c r="B27">
        <v>-4708.4619829129051</v>
      </c>
      <c r="C27">
        <v>-4972.4454458480313</v>
      </c>
      <c r="D27">
        <v>-9797.120364047576</v>
      </c>
      <c r="E27">
        <v>-10516.33603608458</v>
      </c>
    </row>
    <row r="28" spans="1:5" x14ac:dyDescent="0.15">
      <c r="A28">
        <f t="shared" si="0"/>
        <v>27</v>
      </c>
      <c r="B28">
        <v>-5034.9975459049929</v>
      </c>
      <c r="C28">
        <v>-5317.5038822408633</v>
      </c>
      <c r="D28">
        <v>-10473.041143284179</v>
      </c>
      <c r="E28">
        <v>-11242.380002122936</v>
      </c>
    </row>
    <row r="29" spans="1:5" x14ac:dyDescent="0.15">
      <c r="A29">
        <f t="shared" si="0"/>
        <v>28</v>
      </c>
      <c r="B29">
        <v>-5401.5981249037841</v>
      </c>
      <c r="C29">
        <v>-5704.8753129575061</v>
      </c>
      <c r="D29">
        <v>-11231.234983564475</v>
      </c>
      <c r="E29">
        <v>-12056.672486512529</v>
      </c>
    </row>
    <row r="30" spans="1:5" x14ac:dyDescent="0.15">
      <c r="A30">
        <f t="shared" si="0"/>
        <v>29</v>
      </c>
      <c r="B30">
        <v>-5813.7202494511812</v>
      </c>
      <c r="C30">
        <v>-6140.3127842632757</v>
      </c>
      <c r="D30">
        <v>-12082.732706054969</v>
      </c>
      <c r="E30">
        <v>-12971.004995234209</v>
      </c>
    </row>
    <row r="31" spans="1:5" x14ac:dyDescent="0.15">
      <c r="A31">
        <f t="shared" si="0"/>
        <v>30</v>
      </c>
      <c r="B31">
        <v>-6274.9270269366634</v>
      </c>
      <c r="C31">
        <v>-6627.5260540136796</v>
      </c>
      <c r="D31">
        <v>-13034.499856545212</v>
      </c>
      <c r="E31">
        <v>-13992.663275658164</v>
      </c>
    </row>
    <row r="32" spans="1:5" x14ac:dyDescent="0.15">
      <c r="A32">
        <f t="shared" si="0"/>
        <v>31</v>
      </c>
      <c r="B32">
        <v>-6788.9443201750073</v>
      </c>
      <c r="C32">
        <v>-7170.4536135791122</v>
      </c>
      <c r="D32">
        <v>-14093.899330628645</v>
      </c>
      <c r="E32">
        <v>-15129.542445529429</v>
      </c>
    </row>
    <row r="33" spans="1:5" x14ac:dyDescent="0.15">
      <c r="A33">
        <f t="shared" si="0"/>
        <v>32</v>
      </c>
      <c r="B33">
        <v>-7356.9975264394425</v>
      </c>
      <c r="C33">
        <v>-7770.3798753736328</v>
      </c>
      <c r="D33">
        <v>-15263.033000248173</v>
      </c>
      <c r="E33">
        <v>-16383.840363555391</v>
      </c>
    </row>
    <row r="34" spans="1:5" x14ac:dyDescent="0.15">
      <c r="A34">
        <f t="shared" si="0"/>
        <v>33</v>
      </c>
      <c r="B34">
        <v>-7985.49629647044</v>
      </c>
      <c r="C34">
        <v>-8434.1083462830902</v>
      </c>
      <c r="D34">
        <v>-16554.701343594872</v>
      </c>
      <c r="E34">
        <v>-17769.374213437877</v>
      </c>
    </row>
    <row r="35" spans="1:5" x14ac:dyDescent="0.15">
      <c r="A35">
        <f t="shared" si="0"/>
        <v>34</v>
      </c>
      <c r="B35">
        <v>-8684.1064506290058</v>
      </c>
      <c r="C35">
        <v>-9171.8197362690953</v>
      </c>
      <c r="D35">
        <v>-17988.127047833426</v>
      </c>
      <c r="E35">
        <v>-19306.637766486605</v>
      </c>
    </row>
    <row r="36" spans="1:5" x14ac:dyDescent="0.15">
      <c r="A36">
        <f t="shared" si="0"/>
        <v>35</v>
      </c>
      <c r="B36">
        <v>-9458.1694303090135</v>
      </c>
      <c r="C36">
        <v>-9989.1223968571412</v>
      </c>
      <c r="D36">
        <v>-19573.455670376399</v>
      </c>
      <c r="E36">
        <v>-21006.35965683523</v>
      </c>
    </row>
    <row r="37" spans="1:5" x14ac:dyDescent="0.15">
      <c r="A37">
        <f t="shared" si="0"/>
        <v>36</v>
      </c>
      <c r="B37">
        <v>-10318.595810351255</v>
      </c>
      <c r="C37">
        <v>-10897.531369775481</v>
      </c>
      <c r="D37">
        <v>-21332.127840189296</v>
      </c>
      <c r="E37">
        <v>-22891.461893427579</v>
      </c>
    </row>
    <row r="38" spans="1:5" x14ac:dyDescent="0.15">
      <c r="A38">
        <f t="shared" si="0"/>
        <v>37</v>
      </c>
      <c r="B38">
        <v>-11275.084517715022</v>
      </c>
      <c r="C38">
        <v>-11907.261367027209</v>
      </c>
      <c r="D38">
        <v>-23282.768459391384</v>
      </c>
      <c r="E38">
        <v>-24981.762786251205</v>
      </c>
    </row>
    <row r="39" spans="1:5" x14ac:dyDescent="0.15">
      <c r="A39">
        <f t="shared" si="0"/>
        <v>38</v>
      </c>
      <c r="B39">
        <v>-12327.277667629774</v>
      </c>
      <c r="C39">
        <v>-13017.848330340899</v>
      </c>
      <c r="D39">
        <v>-25423.082977887549</v>
      </c>
      <c r="E39">
        <v>-27274.448744817739</v>
      </c>
    </row>
    <row r="40" spans="1:5" x14ac:dyDescent="0.15">
      <c r="A40">
        <f t="shared" si="0"/>
        <v>39</v>
      </c>
      <c r="B40">
        <v>-13479.675737618618</v>
      </c>
      <c r="C40">
        <v>-14234.034891273719</v>
      </c>
      <c r="D40">
        <v>-27760.69781083598</v>
      </c>
      <c r="E40">
        <v>-29777.575848152508</v>
      </c>
    </row>
    <row r="41" spans="1:5" x14ac:dyDescent="0.15">
      <c r="A41">
        <f t="shared" si="0"/>
        <v>40</v>
      </c>
      <c r="B41">
        <v>-14743.912734953159</v>
      </c>
      <c r="C41">
        <v>-15568.066313310024</v>
      </c>
      <c r="D41">
        <v>-30317.392618744692</v>
      </c>
      <c r="E41">
        <v>-32514.265472720195</v>
      </c>
    </row>
    <row r="42" spans="1:5" x14ac:dyDescent="0.15">
      <c r="A42">
        <f t="shared" si="0"/>
        <v>41</v>
      </c>
      <c r="B42">
        <v>-16142.145332597842</v>
      </c>
      <c r="C42">
        <v>-17043.381325459253</v>
      </c>
      <c r="D42">
        <v>-33135.828925343958</v>
      </c>
      <c r="E42">
        <v>-35530.236108091507</v>
      </c>
    </row>
    <row r="43" spans="1:5" x14ac:dyDescent="0.15">
      <c r="A43">
        <f t="shared" si="0"/>
        <v>42</v>
      </c>
      <c r="B43">
        <v>-17681.325289634078</v>
      </c>
      <c r="C43">
        <v>-18667.093449110656</v>
      </c>
      <c r="D43">
        <v>-36226.698620639494</v>
      </c>
      <c r="E43">
        <v>-38836.059297165419</v>
      </c>
    </row>
    <row r="44" spans="1:5" x14ac:dyDescent="0.15">
      <c r="A44">
        <f t="shared" si="0"/>
        <v>43</v>
      </c>
      <c r="B44">
        <v>-19365.523010296805</v>
      </c>
      <c r="C44">
        <v>-20443.246210015652</v>
      </c>
      <c r="D44">
        <v>-39594.619019545309</v>
      </c>
      <c r="E44">
        <v>-42435.698252540591</v>
      </c>
    </row>
    <row r="45" spans="1:5" x14ac:dyDescent="0.15">
      <c r="A45">
        <f t="shared" si="0"/>
        <v>44</v>
      </c>
      <c r="B45">
        <v>-21205.739736564228</v>
      </c>
      <c r="C45">
        <v>-22383.49869338299</v>
      </c>
      <c r="D45">
        <v>-43258.103547208571</v>
      </c>
      <c r="E45">
        <v>-46348.923471953189</v>
      </c>
    </row>
    <row r="46" spans="1:5" x14ac:dyDescent="0.15">
      <c r="A46">
        <f t="shared" si="0"/>
        <v>45</v>
      </c>
      <c r="B46">
        <v>-23212.075486539405</v>
      </c>
      <c r="C46">
        <v>-24498.304178016835</v>
      </c>
      <c r="D46">
        <v>-47232.706796481252</v>
      </c>
      <c r="E46">
        <v>-50591.500136516865</v>
      </c>
    </row>
    <row r="47" spans="1:5" x14ac:dyDescent="0.15">
      <c r="A47">
        <f t="shared" si="0"/>
        <v>46</v>
      </c>
      <c r="B47">
        <v>-25401.251952267135</v>
      </c>
      <c r="C47">
        <v>-26805.223035643092</v>
      </c>
      <c r="D47">
        <v>-51546.511134522385</v>
      </c>
      <c r="E47">
        <v>-55192.922379857016</v>
      </c>
    </row>
    <row r="48" spans="1:5" x14ac:dyDescent="0.15">
      <c r="A48">
        <f t="shared" si="0"/>
        <v>47</v>
      </c>
      <c r="B48">
        <v>-27821.793370329888</v>
      </c>
      <c r="C48">
        <v>-29352.568439427592</v>
      </c>
      <c r="D48">
        <v>-56228.075250752685</v>
      </c>
      <c r="E48">
        <v>-60179.005942839205</v>
      </c>
    </row>
    <row r="49" spans="1:5" x14ac:dyDescent="0.15">
      <c r="A49">
        <f t="shared" si="0"/>
        <v>48</v>
      </c>
      <c r="B49">
        <v>-30488.158749676462</v>
      </c>
      <c r="C49">
        <v>-32154.237862546819</v>
      </c>
      <c r="D49">
        <v>-61282.905566632362</v>
      </c>
      <c r="E49">
        <v>-65553.72643285188</v>
      </c>
    </row>
    <row r="50" spans="1:5" x14ac:dyDescent="0.15">
      <c r="A50">
        <f t="shared" si="0"/>
        <v>49</v>
      </c>
      <c r="B50">
        <v>-33413.354603205727</v>
      </c>
      <c r="C50">
        <v>-35222.965324902019</v>
      </c>
      <c r="D50">
        <v>-66714.32488411323</v>
      </c>
      <c r="E50">
        <v>-71318.835287293434</v>
      </c>
    </row>
    <row r="51" spans="1:5" x14ac:dyDescent="0.15">
      <c r="A51">
        <f t="shared" si="0"/>
        <v>50</v>
      </c>
      <c r="B51">
        <v>-36629.921914582796</v>
      </c>
      <c r="C51">
        <v>-38592.025571483813</v>
      </c>
      <c r="D51">
        <v>-72560.039398085122</v>
      </c>
      <c r="E51">
        <v>-77512.816288318354</v>
      </c>
    </row>
    <row r="52" spans="1:5" x14ac:dyDescent="0.15">
      <c r="A52">
        <f t="shared" si="0"/>
        <v>51</v>
      </c>
      <c r="B52">
        <v>-40172.305027421869</v>
      </c>
      <c r="C52">
        <v>-42296.375704157232</v>
      </c>
      <c r="D52">
        <v>-78856.383008228062</v>
      </c>
      <c r="E52">
        <v>-84171.997040162358</v>
      </c>
    </row>
    <row r="53" spans="1:5" x14ac:dyDescent="0.15">
      <c r="A53">
        <f t="shared" si="0"/>
        <v>52</v>
      </c>
      <c r="B53">
        <v>-44085.659231474659</v>
      </c>
      <c r="C53">
        <v>-46382.003827017739</v>
      </c>
      <c r="D53">
        <v>-85654.04544493524</v>
      </c>
      <c r="E53">
        <v>-91347.605325695811</v>
      </c>
    </row>
    <row r="54" spans="1:5" x14ac:dyDescent="0.15">
      <c r="A54">
        <f t="shared" si="0"/>
        <v>53</v>
      </c>
      <c r="B54">
        <v>-48416.156332561804</v>
      </c>
      <c r="C54">
        <v>-50895.666892903602</v>
      </c>
      <c r="D54">
        <v>-92997.84275169122</v>
      </c>
      <c r="E54">
        <v>-99084.155866413988</v>
      </c>
    </row>
    <row r="55" spans="1:5" x14ac:dyDescent="0.15">
      <c r="A55">
        <f t="shared" si="0"/>
        <v>54</v>
      </c>
      <c r="B55">
        <v>-53216.490544709668</v>
      </c>
      <c r="C55">
        <v>-55890.587042807208</v>
      </c>
      <c r="D55">
        <v>-100936.39478530415</v>
      </c>
      <c r="E55">
        <v>-107429.52704431284</v>
      </c>
    </row>
    <row r="56" spans="1:5" x14ac:dyDescent="0.15">
      <c r="A56">
        <f t="shared" si="0"/>
        <v>55</v>
      </c>
      <c r="B56">
        <v>-58565.116227172352</v>
      </c>
      <c r="C56">
        <v>-61446.602447584643</v>
      </c>
      <c r="D56">
        <v>-109552.73749998641</v>
      </c>
      <c r="E56">
        <v>-116467.48249767658</v>
      </c>
    </row>
    <row r="57" spans="1:5" x14ac:dyDescent="0.15">
      <c r="A57">
        <f t="shared" si="0"/>
        <v>56</v>
      </c>
      <c r="B57">
        <v>-64530.440833803252</v>
      </c>
      <c r="C57">
        <v>-67632.234618294387</v>
      </c>
      <c r="D57">
        <v>-118900.8426737226</v>
      </c>
      <c r="E57">
        <v>-126249.37941517512</v>
      </c>
    </row>
    <row r="58" spans="1:5" x14ac:dyDescent="0.15">
      <c r="A58">
        <f t="shared" si="0"/>
        <v>57</v>
      </c>
      <c r="B58">
        <v>-71184.721206611735</v>
      </c>
      <c r="C58">
        <v>-74519.61961773684</v>
      </c>
      <c r="D58">
        <v>-129030.01041260266</v>
      </c>
      <c r="E58">
        <v>-136821.08134567956</v>
      </c>
    </row>
    <row r="59" spans="1:5" x14ac:dyDescent="0.15">
      <c r="A59">
        <f t="shared" si="0"/>
        <v>58</v>
      </c>
      <c r="B59">
        <v>-78623.439860605518</v>
      </c>
      <c r="C59">
        <v>-82204.517070057394</v>
      </c>
      <c r="D59">
        <v>-140016.88847771229</v>
      </c>
      <c r="E59">
        <v>-148256.1379333802</v>
      </c>
    </row>
    <row r="60" spans="1:5" x14ac:dyDescent="0.15">
      <c r="A60">
        <f t="shared" si="0"/>
        <v>59</v>
      </c>
      <c r="B60">
        <v>-86918.753204321663</v>
      </c>
      <c r="C60">
        <v>-90757.50924851805</v>
      </c>
      <c r="D60">
        <v>-151889.09904991809</v>
      </c>
      <c r="E60">
        <v>-160574.98719282239</v>
      </c>
    </row>
    <row r="61" spans="1:5" x14ac:dyDescent="0.15">
      <c r="A61">
        <f t="shared" si="0"/>
        <v>60</v>
      </c>
      <c r="B61">
        <v>-96131.367022083257</v>
      </c>
      <c r="C61">
        <v>-100236.92377948313</v>
      </c>
      <c r="D61">
        <v>-164645.70983494478</v>
      </c>
      <c r="E61">
        <v>-173768.00814217603</v>
      </c>
    </row>
    <row r="62" spans="1:5" x14ac:dyDescent="0.15">
      <c r="A62">
        <f t="shared" si="0"/>
        <v>61</v>
      </c>
      <c r="B62">
        <v>-106280.3515876434</v>
      </c>
      <c r="C62">
        <v>-110657.3003722042</v>
      </c>
      <c r="D62">
        <v>-178212.08555345851</v>
      </c>
      <c r="E62">
        <v>-187748.24944591653</v>
      </c>
    </row>
    <row r="63" spans="1:5" x14ac:dyDescent="0.15">
      <c r="A63">
        <f t="shared" si="0"/>
        <v>62</v>
      </c>
      <c r="B63">
        <v>-117406.327750957</v>
      </c>
      <c r="C63">
        <v>-122055.48926497705</v>
      </c>
      <c r="D63">
        <v>-192548.77199118977</v>
      </c>
      <c r="E63">
        <v>-202466.0324634639</v>
      </c>
    </row>
    <row r="64" spans="1:5" x14ac:dyDescent="0.15">
      <c r="A64">
        <f t="shared" si="0"/>
        <v>63</v>
      </c>
      <c r="B64">
        <v>-129581.0102026216</v>
      </c>
      <c r="C64">
        <v>-134500.15210267899</v>
      </c>
      <c r="D64">
        <v>-207657.61288622316</v>
      </c>
      <c r="E64">
        <v>-217914.57813821116</v>
      </c>
    </row>
    <row r="65" spans="1:5" x14ac:dyDescent="0.15">
      <c r="A65">
        <f t="shared" si="0"/>
        <v>64</v>
      </c>
      <c r="B65">
        <v>-142840.31565297762</v>
      </c>
      <c r="C65">
        <v>-148021.99218908008</v>
      </c>
      <c r="D65">
        <v>-223475.74727487273</v>
      </c>
      <c r="E65">
        <v>-234019.34220766791</v>
      </c>
    </row>
    <row r="66" spans="1:5" x14ac:dyDescent="0.15">
      <c r="A66">
        <f t="shared" si="0"/>
        <v>65</v>
      </c>
      <c r="B66">
        <v>-157216.41450529752</v>
      </c>
      <c r="C66">
        <v>-162647.48315812121</v>
      </c>
      <c r="D66">
        <v>-239935.43114811965</v>
      </c>
      <c r="E66">
        <v>-250701.26183421648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sqref="A1:A113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106" workbookViewId="0">
      <pane ySplit="3" topLeftCell="A4" activePane="bottomLeft" state="frozen"/>
      <selection pane="bottomLeft" activeCell="E11" sqref="E11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259255.85534466375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259255.85534466375</v>
      </c>
      <c r="K4" s="11">
        <f>J4*$C$10</f>
        <v>103702.3421378655</v>
      </c>
      <c r="L4" s="24">
        <f>$C$14</f>
        <v>36479.973373252928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259255.85534466375</v>
      </c>
      <c r="AE4" s="5">
        <f>-$W4*K4</f>
        <v>-103702.3421378655</v>
      </c>
      <c r="AF4" s="5">
        <f>-$W4*L4</f>
        <v>-36479.973373252928</v>
      </c>
      <c r="AG4" s="5"/>
      <c r="AH4" s="5">
        <f>SUM(AD4:AG4)</f>
        <v>119073.53983354531</v>
      </c>
      <c r="AI4" s="42">
        <f>Y4-AA4</f>
        <v>0</v>
      </c>
      <c r="AJ4" s="42"/>
      <c r="AK4" s="42">
        <f>SUM(AH4:AJ4)</f>
        <v>119073.53983354531</v>
      </c>
      <c r="AM4" s="36">
        <f>AK31</f>
        <v>3074290.4744623816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259255.85534466375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L'!$B$8:$AV$128, 4)</f>
        <v>6.0534152709477675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6.0534152709477672E-3</v>
      </c>
      <c r="V5" s="39">
        <f>MIN(S5*T5,T5-U5)</f>
        <v>3.4608985999999998E-3</v>
      </c>
      <c r="W5" s="32">
        <f>T5-SUM(U5:V5)</f>
        <v>0.99048568612905219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5.96499204271813</v>
      </c>
      <c r="AC5" s="32"/>
      <c r="AD5" s="5">
        <f t="shared" ref="AD5:AD24" si="6">$W5*J5</f>
        <v>256789.21376403357</v>
      </c>
      <c r="AE5" s="5">
        <f t="shared" ref="AE5:AF20" si="7">-$W5*K5</f>
        <v>0</v>
      </c>
      <c r="AF5" s="5">
        <f t="shared" si="7"/>
        <v>0</v>
      </c>
      <c r="AG5" s="5">
        <f>-U5*M5</f>
        <v>-3645.5422252076028</v>
      </c>
      <c r="AH5" s="5">
        <f t="shared" ref="AH5:AH13" si="8">SUM(AD5:AG5)</f>
        <v>253143.67153882596</v>
      </c>
      <c r="AI5" s="42">
        <f>-M5*$W4*(N5-N4)/1000</f>
        <v>0</v>
      </c>
      <c r="AJ5" s="42">
        <f>$D$6*SUM(Y5:Z5,AD5:AE5)</f>
        <v>25191.612656900696</v>
      </c>
      <c r="AK5" s="42">
        <f t="shared" ref="AK5:AK14" si="9">SUM(AH5:AJ5)</f>
        <v>278335.28419572668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259255.85534466375</v>
      </c>
      <c r="K6" s="11">
        <f>J6*$C$11</f>
        <v>2592.5585534466377</v>
      </c>
      <c r="L6" s="24">
        <f>$C$15</f>
        <v>28702.297712913012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L'!$B$8:$AV$128, 4)</f>
        <v>6.746157542175645</v>
      </c>
      <c r="S6" s="46">
        <f>VLOOKUP(I6, '[1]Lapse Rates'!$A$4:$F$24, 3)</f>
        <v>3.2267923000000001E-3</v>
      </c>
      <c r="T6" s="56">
        <f t="shared" ref="T6:T24" si="12">W5</f>
        <v>0.99048568612905219</v>
      </c>
      <c r="U6" s="33">
        <f>T6*R6/1000</f>
        <v>6.6819724818965249E-3</v>
      </c>
      <c r="V6" s="39">
        <f t="shared" ref="V6:V24" si="13">MIN(S6*T6,T6-U6)</f>
        <v>3.1960915852614425E-3</v>
      </c>
      <c r="W6" s="32">
        <f>T6-SUM(U6:V6)</f>
        <v>0.98060762206189422</v>
      </c>
      <c r="X6" s="32"/>
      <c r="Y6" s="5">
        <f t="shared" ref="Y6:Z21" si="14">AA5</f>
        <v>0</v>
      </c>
      <c r="Z6" s="5">
        <f t="shared" si="14"/>
        <v>5.96499204271813</v>
      </c>
      <c r="AA6" s="5">
        <f>O6*W6</f>
        <v>0</v>
      </c>
      <c r="AB6" s="5">
        <f t="shared" si="5"/>
        <v>5.9055034762671248</v>
      </c>
      <c r="AC6" s="32"/>
      <c r="AD6" s="5">
        <f t="shared" si="6"/>
        <v>254228.26781515314</v>
      </c>
      <c r="AE6" s="5">
        <f t="shared" si="7"/>
        <v>-2542.2826781515319</v>
      </c>
      <c r="AF6" s="5">
        <f t="shared" si="7"/>
        <v>-28145.691907972174</v>
      </c>
      <c r="AG6" s="5">
        <f t="shared" ref="AG6:AG24" si="15">-U6*M6</f>
        <v>-4024.0776058000624</v>
      </c>
      <c r="AH6" s="5">
        <f t="shared" si="8"/>
        <v>219516.21562322936</v>
      </c>
      <c r="AI6" s="42">
        <f>-M6*($W5*N6-$W4*N5)/1000</f>
        <v>0</v>
      </c>
      <c r="AJ6" s="42">
        <f t="shared" ref="AJ6:AJ24" si="16">$D$6*SUM(Y6:Z6,AD6:AE6)</f>
        <v>24690.980307659251</v>
      </c>
      <c r="AK6" s="42">
        <f>SUM(AH6:AJ6)</f>
        <v>244207.19593088861</v>
      </c>
      <c r="AL6" s="48" t="s">
        <v>43</v>
      </c>
      <c r="AM6" s="54">
        <f>AK31/AD31</f>
        <v>0.90513952999581626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259255.85534466375</v>
      </c>
      <c r="K7" s="11">
        <f t="shared" ref="K7:K24" si="17">J7*$C$11</f>
        <v>2592.5585534466377</v>
      </c>
      <c r="L7" s="24">
        <f t="shared" ref="L7:L24" si="18">$C$15</f>
        <v>28702.297712913012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L'!$B$8:$AV$128, 4)</f>
        <v>7.4986639397018759</v>
      </c>
      <c r="S7" s="46">
        <f>VLOOKUP(I7, '[1]Lapse Rates'!$A$4:$F$24, 3)</f>
        <v>2.9657235000000001E-3</v>
      </c>
      <c r="T7" s="56">
        <f t="shared" si="12"/>
        <v>0.98060762206189422</v>
      </c>
      <c r="U7" s="33">
        <f t="shared" ref="U7:U24" si="20">T7*R7/1000</f>
        <v>7.3532470145523327E-3</v>
      </c>
      <c r="V7" s="39">
        <f t="shared" si="13"/>
        <v>2.9082110690280783E-3</v>
      </c>
      <c r="W7" s="32">
        <f t="shared" ref="W7:W24" si="21">T7-SUM(U7:V7)</f>
        <v>0.97034616397831386</v>
      </c>
      <c r="X7" s="32"/>
      <c r="Y7" s="5">
        <f t="shared" si="14"/>
        <v>0</v>
      </c>
      <c r="Z7" s="5">
        <f t="shared" si="14"/>
        <v>5.9055034762671248</v>
      </c>
      <c r="AA7" s="5">
        <f t="shared" si="1"/>
        <v>0</v>
      </c>
      <c r="AB7" s="5">
        <f t="shared" si="5"/>
        <v>5.8437059998649596</v>
      </c>
      <c r="AC7" s="32"/>
      <c r="AD7" s="5">
        <f t="shared" si="6"/>
        <v>251567.92472261112</v>
      </c>
      <c r="AE7" s="5">
        <f t="shared" si="7"/>
        <v>-2515.6792472261113</v>
      </c>
      <c r="AF7" s="5">
        <f>-$W7*L7</f>
        <v>-27851.164483088673</v>
      </c>
      <c r="AG7" s="5">
        <f t="shared" si="15"/>
        <v>-4428.3385963268365</v>
      </c>
      <c r="AH7" s="5">
        <f t="shared" si="8"/>
        <v>216772.74239596952</v>
      </c>
      <c r="AI7" s="42">
        <f>-M7*($W6*N7-$W5*N6)/1000</f>
        <v>0</v>
      </c>
      <c r="AJ7" s="42">
        <f t="shared" si="16"/>
        <v>24432.604611026294</v>
      </c>
      <c r="AK7" s="42">
        <f t="shared" si="9"/>
        <v>241205.34700699581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259255.85534466375</v>
      </c>
      <c r="K8" s="11">
        <f t="shared" si="17"/>
        <v>2592.5585534466377</v>
      </c>
      <c r="L8" s="24">
        <f t="shared" si="18"/>
        <v>28702.297712913012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L'!$B$8:$AV$128, 4)</f>
        <v>8.3130177007526829</v>
      </c>
      <c r="S8" s="46">
        <f>VLOOKUP(I8, '[1]Lapse Rates'!$A$4:$F$24, 3)</f>
        <v>2.7812204999999998E-3</v>
      </c>
      <c r="T8" s="56">
        <f t="shared" si="12"/>
        <v>0.97034616397831386</v>
      </c>
      <c r="U8" s="33">
        <f t="shared" si="20"/>
        <v>8.0665048370091898E-3</v>
      </c>
      <c r="V8" s="39">
        <f t="shared" si="13"/>
        <v>2.6987466433528477E-3</v>
      </c>
      <c r="W8" s="32">
        <f t="shared" si="21"/>
        <v>0.95958091249795185</v>
      </c>
      <c r="X8" s="32"/>
      <c r="Y8" s="5">
        <f>AA7</f>
        <v>0</v>
      </c>
      <c r="Z8" s="5">
        <f t="shared" si="14"/>
        <v>5.8437059998649596</v>
      </c>
      <c r="AA8" s="5">
        <f t="shared" si="1"/>
        <v>0</v>
      </c>
      <c r="AB8" s="5">
        <f t="shared" si="5"/>
        <v>5.77887453352729</v>
      </c>
      <c r="AC8" s="32"/>
      <c r="AD8" s="5">
        <f>$W8*J8</f>
        <v>248776.97024206945</v>
      </c>
      <c r="AE8" s="5">
        <f t="shared" si="7"/>
        <v>-2487.7697024206946</v>
      </c>
      <c r="AF8" s="5">
        <f t="shared" si="7"/>
        <v>-27542.177030144943</v>
      </c>
      <c r="AG8" s="5">
        <f t="shared" si="15"/>
        <v>-4857.8831414872075</v>
      </c>
      <c r="AH8" s="5">
        <f t="shared" si="8"/>
        <v>213889.14036801661</v>
      </c>
      <c r="AI8" s="42">
        <f t="shared" ref="AI8:AI24" si="22">-M8*($W7*N8-$W6*N7)/1000</f>
        <v>0</v>
      </c>
      <c r="AJ8" s="42">
        <f>$D$6*SUM(Y8:Z8,AD8:AE8)</f>
        <v>24161.543840498132</v>
      </c>
      <c r="AK8" s="42">
        <f t="shared" si="9"/>
        <v>238050.68420851475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259255.85534466375</v>
      </c>
      <c r="K9" s="11">
        <f t="shared" si="17"/>
        <v>2592.5585534466377</v>
      </c>
      <c r="L9" s="24">
        <f t="shared" si="18"/>
        <v>28702.297712913012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L'!$B$8:$AV$128, 4)</f>
        <v>9.238183375133584</v>
      </c>
      <c r="S9" s="46">
        <f>VLOOKUP(I9, '[1]Lapse Rates'!$A$4:$F$24, 3)</f>
        <v>2.4845683E-3</v>
      </c>
      <c r="T9" s="56">
        <f>W8</f>
        <v>0.95958091249795185</v>
      </c>
      <c r="U9" s="33">
        <f t="shared" si="20"/>
        <v>8.8647844329340919E-3</v>
      </c>
      <c r="V9" s="39">
        <f t="shared" si="13"/>
        <v>2.3841443164774852E-3</v>
      </c>
      <c r="W9" s="32">
        <f t="shared" si="21"/>
        <v>0.94833198374854033</v>
      </c>
      <c r="X9" s="32"/>
      <c r="Y9" s="5">
        <f t="shared" si="14"/>
        <v>0</v>
      </c>
      <c r="Z9" s="5">
        <f t="shared" si="14"/>
        <v>5.77887453352729</v>
      </c>
      <c r="AA9" s="5">
        <f t="shared" si="1"/>
        <v>0</v>
      </c>
      <c r="AB9" s="5">
        <f t="shared" si="5"/>
        <v>5.7111302224089968</v>
      </c>
      <c r="AC9" s="32"/>
      <c r="AD9" s="5">
        <f t="shared" si="6"/>
        <v>245860.61959742958</v>
      </c>
      <c r="AE9" s="5">
        <f t="shared" si="7"/>
        <v>-2458.606195974296</v>
      </c>
      <c r="AF9" s="5">
        <f t="shared" si="7"/>
        <v>-27219.30692822799</v>
      </c>
      <c r="AG9" s="5">
        <f t="shared" si="15"/>
        <v>-5338.6302642614655</v>
      </c>
      <c r="AH9" s="5">
        <f t="shared" si="8"/>
        <v>210844.07620896582</v>
      </c>
      <c r="AI9" s="42">
        <f t="shared" si="22"/>
        <v>0</v>
      </c>
      <c r="AJ9" s="42">
        <f t="shared" si="16"/>
        <v>23878.304422274501</v>
      </c>
      <c r="AK9" s="42">
        <f t="shared" si="9"/>
        <v>234722.38063124032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259255.85534466375</v>
      </c>
      <c r="K10" s="11">
        <f t="shared" si="17"/>
        <v>2592.5585534466377</v>
      </c>
      <c r="L10" s="24">
        <f t="shared" si="18"/>
        <v>28702.297712913012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L'!$B$8:$AV$128, 4)</f>
        <v>10.291094457814982</v>
      </c>
      <c r="S10" s="46">
        <f>VLOOKUP(I10, '[1]Lapse Rates'!$A$4:$F$24, 3)</f>
        <v>2.4510465999999999E-3</v>
      </c>
      <c r="T10" s="56">
        <f t="shared" si="12"/>
        <v>0.94833198374854033</v>
      </c>
      <c r="U10" s="33">
        <f t="shared" si="20"/>
        <v>9.7593740221232905E-3</v>
      </c>
      <c r="V10" s="39">
        <f t="shared" si="13"/>
        <v>2.3244058844381151E-3</v>
      </c>
      <c r="W10" s="32">
        <f t="shared" si="21"/>
        <v>0.93624820384197893</v>
      </c>
      <c r="X10" s="32"/>
      <c r="Y10" s="5">
        <f t="shared" si="14"/>
        <v>0</v>
      </c>
      <c r="Z10" s="5">
        <f t="shared" si="14"/>
        <v>5.7111302224089968</v>
      </c>
      <c r="AA10" s="5">
        <f t="shared" si="1"/>
        <v>0</v>
      </c>
      <c r="AB10" s="5">
        <f t="shared" si="5"/>
        <v>5.6383581955155115</v>
      </c>
      <c r="AC10" s="32"/>
      <c r="AD10" s="5">
        <f t="shared" si="6"/>
        <v>242727.82890195734</v>
      </c>
      <c r="AE10" s="5">
        <f t="shared" si="7"/>
        <v>-2427.2782890195735</v>
      </c>
      <c r="AF10" s="5">
        <f t="shared" si="7"/>
        <v>-26872.474679852548</v>
      </c>
      <c r="AG10" s="5">
        <f>-U10*M10</f>
        <v>-5877.3780579692875</v>
      </c>
      <c r="AH10" s="5">
        <f t="shared" si="8"/>
        <v>207550.69787511593</v>
      </c>
      <c r="AI10" s="42">
        <f t="shared" si="22"/>
        <v>0</v>
      </c>
      <c r="AJ10" s="42">
        <f t="shared" si="16"/>
        <v>23574.044277004017</v>
      </c>
      <c r="AK10" s="42">
        <f t="shared" si="9"/>
        <v>231124.74215211996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259255.85534466375</v>
      </c>
      <c r="K11" s="11">
        <f t="shared" si="17"/>
        <v>2592.5585534466377</v>
      </c>
      <c r="L11" s="24">
        <f t="shared" si="18"/>
        <v>28702.297712913012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L'!$B$8:$AV$128, 4)</f>
        <v>11.506582873283048</v>
      </c>
      <c r="S11" s="46">
        <f>VLOOKUP(I11, '[1]Lapse Rates'!$A$4:$F$24, 3)</f>
        <v>2.2232648999999998E-3</v>
      </c>
      <c r="T11" s="56">
        <f t="shared" si="12"/>
        <v>0.93624820384197893</v>
      </c>
      <c r="U11" s="33">
        <f t="shared" si="20"/>
        <v>1.0773017547470131E-2</v>
      </c>
      <c r="V11" s="39">
        <f t="shared" si="13"/>
        <v>2.0815277692899166E-3</v>
      </c>
      <c r="W11" s="32">
        <f t="shared" si="21"/>
        <v>0.92339365852521893</v>
      </c>
      <c r="X11" s="32"/>
      <c r="Y11" s="5">
        <f t="shared" si="14"/>
        <v>0</v>
      </c>
      <c r="Z11" s="5">
        <f t="shared" si="14"/>
        <v>5.6383581955155115</v>
      </c>
      <c r="AA11" s="5">
        <f t="shared" si="1"/>
        <v>0</v>
      </c>
      <c r="AB11" s="5">
        <f t="shared" si="5"/>
        <v>5.560944395799841</v>
      </c>
      <c r="AC11" s="32"/>
      <c r="AD11" s="5">
        <f t="shared" si="6"/>
        <v>239395.21276079401</v>
      </c>
      <c r="AE11" s="5">
        <f t="shared" si="7"/>
        <v>-2393.9521276079399</v>
      </c>
      <c r="AF11" s="5">
        <f t="shared" si="7"/>
        <v>-26503.51969320677</v>
      </c>
      <c r="AG11" s="5">
        <f t="shared" si="15"/>
        <v>-6487.8235845953895</v>
      </c>
      <c r="AH11" s="5">
        <f t="shared" si="8"/>
        <v>204009.91735538392</v>
      </c>
      <c r="AI11" s="42">
        <f t="shared" si="22"/>
        <v>0</v>
      </c>
      <c r="AJ11" s="42">
        <f t="shared" si="16"/>
        <v>23250.376791054536</v>
      </c>
      <c r="AK11" s="42">
        <f t="shared" si="9"/>
        <v>227260.29414643845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259255.85534466375</v>
      </c>
      <c r="K12" s="11">
        <f t="shared" si="17"/>
        <v>2592.5585534466377</v>
      </c>
      <c r="L12" s="24">
        <f t="shared" si="18"/>
        <v>28702.297712913012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L'!$B$8:$AV$128, 4)</f>
        <v>12.9190847759932</v>
      </c>
      <c r="S12" s="46">
        <f>VLOOKUP(I12, '[1]Lapse Rates'!$A$4:$F$24, 3)</f>
        <v>2.1873403E-3</v>
      </c>
      <c r="T12" s="56">
        <f t="shared" si="12"/>
        <v>0.92339365852521893</v>
      </c>
      <c r="U12" s="33">
        <f t="shared" si="20"/>
        <v>1.1929400956101819E-2</v>
      </c>
      <c r="V12" s="39">
        <f t="shared" si="13"/>
        <v>2.0197761620566498E-3</v>
      </c>
      <c r="W12" s="32">
        <f t="shared" si="21"/>
        <v>0.90944448140706047</v>
      </c>
      <c r="X12" s="32"/>
      <c r="Y12" s="5">
        <f t="shared" si="14"/>
        <v>0</v>
      </c>
      <c r="Z12" s="5">
        <f t="shared" si="14"/>
        <v>5.560944395799841</v>
      </c>
      <c r="AA12" s="5">
        <f t="shared" si="1"/>
        <v>0</v>
      </c>
      <c r="AB12" s="5">
        <f t="shared" si="5"/>
        <v>5.476938405932926</v>
      </c>
      <c r="AC12" s="32"/>
      <c r="AD12" s="5">
        <f t="shared" si="6"/>
        <v>235778.80691567162</v>
      </c>
      <c r="AE12" s="5">
        <f t="shared" si="7"/>
        <v>-2357.7880691567161</v>
      </c>
      <c r="AF12" s="5">
        <f t="shared" si="7"/>
        <v>-26103.146258711233</v>
      </c>
      <c r="AG12" s="5">
        <f t="shared" si="15"/>
        <v>-7184.2312083922425</v>
      </c>
      <c r="AH12" s="5">
        <f t="shared" si="8"/>
        <v>200133.64137941142</v>
      </c>
      <c r="AI12" s="42">
        <f t="shared" si="22"/>
        <v>0</v>
      </c>
      <c r="AJ12" s="42">
        <f t="shared" si="16"/>
        <v>22899.147477488343</v>
      </c>
      <c r="AK12" s="42">
        <f t="shared" si="9"/>
        <v>223032.78885689977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259255.85534466375</v>
      </c>
      <c r="K13" s="11">
        <f t="shared" si="17"/>
        <v>2592.5585534466377</v>
      </c>
      <c r="L13" s="24">
        <f t="shared" si="18"/>
        <v>28702.297712913012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L'!$B$8:$AV$128, 4)</f>
        <v>14.562156535612974</v>
      </c>
      <c r="S13" s="46">
        <f>VLOOKUP(I13, '[1]Lapse Rates'!$A$4:$F$24, 3)</f>
        <v>1.9768835000000002E-3</v>
      </c>
      <c r="T13" s="56">
        <f t="shared" si="12"/>
        <v>0.90944448140706047</v>
      </c>
      <c r="U13" s="33">
        <f t="shared" si="20"/>
        <v>1.3243472898698977E-2</v>
      </c>
      <c r="V13" s="39">
        <f t="shared" si="13"/>
        <v>1.7978657894596748E-3</v>
      </c>
      <c r="W13" s="32">
        <f t="shared" si="21"/>
        <v>0.89440314271890187</v>
      </c>
      <c r="X13" s="32"/>
      <c r="Y13" s="5">
        <f t="shared" si="14"/>
        <v>0</v>
      </c>
      <c r="Z13" s="5">
        <f t="shared" si="14"/>
        <v>5.476938405932926</v>
      </c>
      <c r="AA13" s="5">
        <f t="shared" si="1"/>
        <v>0</v>
      </c>
      <c r="AB13" s="5">
        <f t="shared" si="5"/>
        <v>5.3863551023646155</v>
      </c>
      <c r="AC13" s="32"/>
      <c r="AD13" s="5">
        <f t="shared" si="6"/>
        <v>231879.25178854426</v>
      </c>
      <c r="AE13" s="5">
        <f t="shared" si="7"/>
        <v>-2318.792517885443</v>
      </c>
      <c r="AF13" s="5">
        <f t="shared" si="7"/>
        <v>-25671.425277682949</v>
      </c>
      <c r="AG13" s="5">
        <f t="shared" si="15"/>
        <v>-7975.6034403105859</v>
      </c>
      <c r="AH13" s="5">
        <f t="shared" si="8"/>
        <v>195913.43055266529</v>
      </c>
      <c r="AI13" s="42">
        <f t="shared" si="22"/>
        <v>0</v>
      </c>
      <c r="AJ13" s="42">
        <f t="shared" si="16"/>
        <v>22520.418342109253</v>
      </c>
      <c r="AK13" s="42">
        <f t="shared" si="9"/>
        <v>218433.84889477454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36479.973373252928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259255.85534466375</v>
      </c>
      <c r="K14" s="11">
        <f t="shared" si="17"/>
        <v>2592.5585534466377</v>
      </c>
      <c r="L14" s="24">
        <f t="shared" si="18"/>
        <v>28702.297712913012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L'!$B$8:$AV$128, 4)</f>
        <v>16.529961408400528</v>
      </c>
      <c r="S14" s="46">
        <f>VLOOKUP(I14, '[1]Lapse Rates'!$A$4:$F$24, 3)</f>
        <v>1.6914747999999999E-3</v>
      </c>
      <c r="T14" s="56">
        <f t="shared" si="12"/>
        <v>0.89440314271890187</v>
      </c>
      <c r="U14" s="33">
        <f t="shared" si="20"/>
        <v>1.4784449432695596E-2</v>
      </c>
      <c r="V14" s="39">
        <f t="shared" si="13"/>
        <v>1.5128603769498259E-3</v>
      </c>
      <c r="W14" s="32">
        <f t="shared" si="21"/>
        <v>0.87810583290925648</v>
      </c>
      <c r="X14" s="32"/>
      <c r="Y14" s="5">
        <f t="shared" si="14"/>
        <v>0</v>
      </c>
      <c r="Z14" s="5">
        <f t="shared" si="14"/>
        <v>5.3863551023646155</v>
      </c>
      <c r="AA14" s="5">
        <f t="shared" si="1"/>
        <v>0</v>
      </c>
      <c r="AB14" s="5">
        <f t="shared" si="5"/>
        <v>5.2882079764710861</v>
      </c>
      <c r="AC14" s="32"/>
      <c r="AD14" s="5">
        <f t="shared" si="6"/>
        <v>227654.07879402768</v>
      </c>
      <c r="AE14" s="5">
        <f t="shared" si="7"/>
        <v>-2276.5407879402769</v>
      </c>
      <c r="AF14" s="5">
        <f t="shared" si="7"/>
        <v>-25203.655039606929</v>
      </c>
      <c r="AG14" s="5">
        <f t="shared" si="15"/>
        <v>-8903.6241974028362</v>
      </c>
      <c r="AH14" s="5">
        <f>SUM(AD14:AG14)</f>
        <v>191270.25876907766</v>
      </c>
      <c r="AI14" s="42">
        <f t="shared" si="22"/>
        <v>0</v>
      </c>
      <c r="AJ14" s="42">
        <f t="shared" si="16"/>
        <v>22110.064879832717</v>
      </c>
      <c r="AK14" s="42">
        <f t="shared" si="9"/>
        <v>213380.32364891039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28702.297712913012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259255.85534466375</v>
      </c>
      <c r="K15" s="11">
        <f t="shared" si="17"/>
        <v>2592.5585534466377</v>
      </c>
      <c r="L15" s="24">
        <f t="shared" si="18"/>
        <v>28702.297712913012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L'!$B$8:$AV$128, 4)</f>
        <v>18.821752074499507</v>
      </c>
      <c r="S15" s="46">
        <f>VLOOKUP(I15, '[1]Lapse Rates'!$A$4:$F$24, 3)</f>
        <v>1.5867464999999999E-3</v>
      </c>
      <c r="T15" s="56">
        <f t="shared" si="12"/>
        <v>0.87810583290925648</v>
      </c>
      <c r="U15" s="33">
        <f t="shared" si="20"/>
        <v>1.6527490282189916E-2</v>
      </c>
      <c r="V15" s="39">
        <f t="shared" si="13"/>
        <v>1.3933313569983476E-3</v>
      </c>
      <c r="W15" s="32">
        <f t="shared" si="21"/>
        <v>0.86018501127006819</v>
      </c>
      <c r="X15" s="31"/>
      <c r="Y15" s="5">
        <f t="shared" si="14"/>
        <v>0</v>
      </c>
      <c r="Z15" s="5">
        <f t="shared" si="14"/>
        <v>5.2882079764710861</v>
      </c>
      <c r="AA15" s="5">
        <f t="shared" si="1"/>
        <v>0</v>
      </c>
      <c r="AB15" s="5">
        <f t="shared" si="5"/>
        <v>5.1802835915216185</v>
      </c>
      <c r="AC15" s="32"/>
      <c r="AD15" s="5">
        <f t="shared" si="6"/>
        <v>223008.00085148076</v>
      </c>
      <c r="AE15" s="5">
        <f t="shared" si="7"/>
        <v>-2230.0800085148076</v>
      </c>
      <c r="AF15" s="5">
        <f t="shared" si="7"/>
        <v>-24689.286281658933</v>
      </c>
      <c r="AG15" s="5">
        <f t="shared" si="15"/>
        <v>-9953.3339451529519</v>
      </c>
      <c r="AH15" s="5">
        <f t="shared" ref="AH15:AH24" si="23">SUM(AD15:AG15)</f>
        <v>186135.30061615407</v>
      </c>
      <c r="AI15" s="42">
        <f t="shared" si="22"/>
        <v>0</v>
      </c>
      <c r="AJ15" s="42">
        <f t="shared" si="16"/>
        <v>21658.832807897452</v>
      </c>
      <c r="AK15" s="42">
        <f t="shared" ref="AK15:AK24" si="24">SUM(AH15:AJ15)</f>
        <v>207794.13342405151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259255.85534466375</v>
      </c>
      <c r="K16" s="11">
        <f t="shared" si="17"/>
        <v>2592.5585534466377</v>
      </c>
      <c r="L16" s="24">
        <f t="shared" si="18"/>
        <v>28702.297712913012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L'!$B$8:$AV$128, 4)</f>
        <v>21.482004394503971</v>
      </c>
      <c r="S16" s="46">
        <f>VLOOKUP(I16, '[1]Lapse Rates'!$A$4:$F$24, 3)</f>
        <v>1.4412507000000001E-3</v>
      </c>
      <c r="T16" s="56">
        <f t="shared" si="12"/>
        <v>0.86018501127006819</v>
      </c>
      <c r="U16" s="33">
        <f t="shared" si="20"/>
        <v>1.8478498192190052E-2</v>
      </c>
      <c r="V16" s="39">
        <f t="shared" si="13"/>
        <v>1.2397422496224937E-3</v>
      </c>
      <c r="W16" s="32">
        <f t="shared" si="21"/>
        <v>0.8404667708282556</v>
      </c>
      <c r="X16" s="31"/>
      <c r="Y16" s="5">
        <f t="shared" si="14"/>
        <v>0</v>
      </c>
      <c r="Z16" s="5">
        <f t="shared" si="14"/>
        <v>5.1802835915216185</v>
      </c>
      <c r="AA16" s="5">
        <f t="shared" si="1"/>
        <v>0</v>
      </c>
      <c r="AB16" s="5">
        <f t="shared" si="5"/>
        <v>5.0615346292912955</v>
      </c>
      <c r="AC16" s="32"/>
      <c r="AD16" s="5">
        <f t="shared" si="6"/>
        <v>217895.93155984688</v>
      </c>
      <c r="AE16" s="5">
        <f t="shared" si="7"/>
        <v>-2178.9593155984689</v>
      </c>
      <c r="AF16" s="5">
        <f t="shared" si="7"/>
        <v>-24123.327474123227</v>
      </c>
      <c r="AG16" s="5">
        <f t="shared" si="15"/>
        <v>-11128.287487784422</v>
      </c>
      <c r="AH16" s="5">
        <f t="shared" si="23"/>
        <v>180465.35728234076</v>
      </c>
      <c r="AI16" s="42">
        <f t="shared" si="22"/>
        <v>0</v>
      </c>
      <c r="AJ16" s="42">
        <f t="shared" si="16"/>
        <v>21162.343162981098</v>
      </c>
      <c r="AK16" s="42">
        <f t="shared" si="24"/>
        <v>201627.70044532185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259255.85534466375</v>
      </c>
      <c r="K17" s="11">
        <f t="shared" si="17"/>
        <v>2592.5585534466377</v>
      </c>
      <c r="L17" s="24">
        <f t="shared" si="18"/>
        <v>28702.297712913012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L'!$B$8:$AV$128, 4)</f>
        <v>24.586735924665405</v>
      </c>
      <c r="S17" s="46">
        <f>VLOOKUP(I17, '[1]Lapse Rates'!$A$4:$F$24, 3)</f>
        <v>1.3481251E-3</v>
      </c>
      <c r="T17" s="56">
        <f t="shared" si="12"/>
        <v>0.8404667708282556</v>
      </c>
      <c r="U17" s="33">
        <f t="shared" si="20"/>
        <v>2.0664334547810598E-2</v>
      </c>
      <c r="V17" s="39">
        <f t="shared" si="13"/>
        <v>1.1330543494695192E-3</v>
      </c>
      <c r="W17" s="32">
        <f t="shared" si="21"/>
        <v>0.81866938193097549</v>
      </c>
      <c r="X17" s="31"/>
      <c r="Y17" s="5">
        <f t="shared" si="14"/>
        <v>0</v>
      </c>
      <c r="Z17" s="5">
        <f t="shared" si="14"/>
        <v>5.0615346292912955</v>
      </c>
      <c r="AA17" s="5">
        <f t="shared" si="1"/>
        <v>0</v>
      </c>
      <c r="AB17" s="5">
        <f t="shared" si="5"/>
        <v>4.9302644321090945</v>
      </c>
      <c r="AC17" s="32"/>
      <c r="AD17" s="5">
        <f t="shared" si="6"/>
        <v>212244.83085700226</v>
      </c>
      <c r="AE17" s="5">
        <f t="shared" si="7"/>
        <v>-2122.4483085700226</v>
      </c>
      <c r="AF17" s="5">
        <f t="shared" si="7"/>
        <v>-23497.692328629346</v>
      </c>
      <c r="AG17" s="5">
        <f t="shared" si="15"/>
        <v>-12444.661530393429</v>
      </c>
      <c r="AH17" s="5">
        <f t="shared" si="23"/>
        <v>174180.02868940946</v>
      </c>
      <c r="AI17" s="42">
        <f t="shared" si="22"/>
        <v>0</v>
      </c>
      <c r="AJ17" s="42">
        <f t="shared" si="16"/>
        <v>20613.502264548337</v>
      </c>
      <c r="AK17" s="42">
        <f t="shared" si="24"/>
        <v>194793.53095395779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259255.85534466375</v>
      </c>
      <c r="K18" s="11">
        <f t="shared" si="17"/>
        <v>2592.5585534466377</v>
      </c>
      <c r="L18" s="24">
        <f t="shared" si="18"/>
        <v>28702.297712913012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L'!$B$8:$AV$128, 4)</f>
        <v>28.10570472412947</v>
      </c>
      <c r="S18" s="46">
        <f>VLOOKUP(I18, '[1]Lapse Rates'!$A$4:$F$24, 3)</f>
        <v>1.1365788999999999E-3</v>
      </c>
      <c r="T18" s="56">
        <f t="shared" si="12"/>
        <v>0.81866938193097549</v>
      </c>
      <c r="U18" s="33">
        <f t="shared" si="20"/>
        <v>2.300927991523757E-2</v>
      </c>
      <c r="V18" s="39">
        <f t="shared" si="13"/>
        <v>9.3048234557878797E-4</v>
      </c>
      <c r="W18" s="32">
        <f t="shared" si="21"/>
        <v>0.79472961967015909</v>
      </c>
      <c r="X18" s="31"/>
      <c r="Y18" s="5">
        <f t="shared" si="14"/>
        <v>0</v>
      </c>
      <c r="Z18" s="5">
        <f t="shared" si="14"/>
        <v>4.9302644321090945</v>
      </c>
      <c r="AA18" s="5">
        <f t="shared" si="1"/>
        <v>0</v>
      </c>
      <c r="AB18" s="5">
        <f t="shared" si="5"/>
        <v>4.7860922412434022</v>
      </c>
      <c r="AC18" s="32"/>
      <c r="AD18" s="5">
        <f t="shared" si="6"/>
        <v>206038.30731532641</v>
      </c>
      <c r="AE18" s="5">
        <f t="shared" si="7"/>
        <v>-2060.3830731532644</v>
      </c>
      <c r="AF18" s="5">
        <f t="shared" si="7"/>
        <v>-22810.566145043034</v>
      </c>
      <c r="AG18" s="5">
        <f t="shared" si="15"/>
        <v>-13856.855634073607</v>
      </c>
      <c r="AH18" s="5">
        <f t="shared" si="23"/>
        <v>167310.5024630565</v>
      </c>
      <c r="AI18" s="42">
        <f t="shared" si="22"/>
        <v>0</v>
      </c>
      <c r="AJ18" s="42">
        <f t="shared" si="16"/>
        <v>20010.718027097977</v>
      </c>
      <c r="AK18" s="42">
        <f t="shared" si="24"/>
        <v>187321.22049015449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259255.85534466375</v>
      </c>
      <c r="K19" s="11">
        <f t="shared" si="17"/>
        <v>2592.5585534466377</v>
      </c>
      <c r="L19" s="24">
        <f t="shared" si="18"/>
        <v>28702.297712913012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L'!$B$8:$AV$128, 4)</f>
        <v>32.076079160918283</v>
      </c>
      <c r="S19" s="46">
        <f>VLOOKUP(I19, '[1]Lapse Rates'!$A$4:$F$24, 3)</f>
        <v>1.0075606E-3</v>
      </c>
      <c r="T19" s="56">
        <f t="shared" si="12"/>
        <v>0.79472961967015909</v>
      </c>
      <c r="U19" s="33">
        <f t="shared" si="20"/>
        <v>2.5491810192066502E-2</v>
      </c>
      <c r="V19" s="39">
        <f t="shared" si="13"/>
        <v>8.0073825243263724E-4</v>
      </c>
      <c r="W19" s="32">
        <f t="shared" si="21"/>
        <v>0.76843707122565996</v>
      </c>
      <c r="X19" s="31"/>
      <c r="Y19" s="5">
        <f t="shared" si="14"/>
        <v>0</v>
      </c>
      <c r="Z19" s="5">
        <f t="shared" si="14"/>
        <v>4.7860922412434022</v>
      </c>
      <c r="AA19" s="5">
        <f t="shared" si="1"/>
        <v>0</v>
      </c>
      <c r="AB19" s="5">
        <f t="shared" si="5"/>
        <v>4.6277508896715798</v>
      </c>
      <c r="AC19" s="32"/>
      <c r="AD19" s="5">
        <f t="shared" si="6"/>
        <v>199221.81017915678</v>
      </c>
      <c r="AE19" s="5">
        <f t="shared" si="7"/>
        <v>-1992.218101791568</v>
      </c>
      <c r="AF19" s="5">
        <f t="shared" si="7"/>
        <v>-22055.909591957832</v>
      </c>
      <c r="AG19" s="5">
        <f t="shared" si="15"/>
        <v>-15351.907360158017</v>
      </c>
      <c r="AH19" s="5">
        <f t="shared" si="23"/>
        <v>159821.77512524935</v>
      </c>
      <c r="AI19" s="42">
        <f t="shared" si="22"/>
        <v>0</v>
      </c>
      <c r="AJ19" s="42">
        <f t="shared" si="16"/>
        <v>19348.692498438391</v>
      </c>
      <c r="AK19" s="42">
        <f t="shared" si="24"/>
        <v>179170.46762368773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259255.85534466375</v>
      </c>
      <c r="K20" s="11">
        <f t="shared" si="17"/>
        <v>2592.5585534466377</v>
      </c>
      <c r="L20" s="24">
        <f t="shared" si="18"/>
        <v>28702.297712913012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L'!$B$8:$AV$128, 4)</f>
        <v>36.477002902559633</v>
      </c>
      <c r="S20" s="46">
        <f>VLOOKUP(I20, '[1]Lapse Rates'!$A$4:$F$24, 3)</f>
        <v>8.9731130000000002E-4</v>
      </c>
      <c r="T20" s="56">
        <f t="shared" si="12"/>
        <v>0.76843707122565996</v>
      </c>
      <c r="U20" s="33">
        <f t="shared" si="20"/>
        <v>2.8030281277532824E-2</v>
      </c>
      <c r="V20" s="39">
        <f t="shared" si="13"/>
        <v>6.8952726734968959E-4</v>
      </c>
      <c r="W20" s="32">
        <f t="shared" si="21"/>
        <v>0.73971726268077742</v>
      </c>
      <c r="X20" s="31"/>
      <c r="Y20" s="5">
        <f t="shared" si="14"/>
        <v>0</v>
      </c>
      <c r="Z20" s="5">
        <f t="shared" si="14"/>
        <v>4.6277508896715798</v>
      </c>
      <c r="AA20" s="5">
        <f t="shared" si="1"/>
        <v>0</v>
      </c>
      <c r="AB20" s="5">
        <f t="shared" si="5"/>
        <v>4.4547918738698193</v>
      </c>
      <c r="AC20" s="32"/>
      <c r="AD20" s="5">
        <f t="shared" si="6"/>
        <v>191776.03164951826</v>
      </c>
      <c r="AE20" s="5">
        <f t="shared" si="7"/>
        <v>-1917.7603164951829</v>
      </c>
      <c r="AF20" s="5">
        <f t="shared" si="7"/>
        <v>-21231.585096844752</v>
      </c>
      <c r="AG20" s="5">
        <f t="shared" si="15"/>
        <v>-16880.648263487314</v>
      </c>
      <c r="AH20" s="5">
        <f>SUM(AD20:AG20)</f>
        <v>151746.037972691</v>
      </c>
      <c r="AI20" s="42">
        <f t="shared" si="22"/>
        <v>0</v>
      </c>
      <c r="AJ20" s="42">
        <f t="shared" si="16"/>
        <v>18625.55040013184</v>
      </c>
      <c r="AK20" s="42">
        <f t="shared" si="24"/>
        <v>170371.58837282285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259255.85534466375</v>
      </c>
      <c r="K21" s="11">
        <f t="shared" si="17"/>
        <v>2592.5585534466377</v>
      </c>
      <c r="L21" s="24">
        <f t="shared" si="18"/>
        <v>28702.297712913012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L'!$B$8:$AV$128, 4)</f>
        <v>41.38452484669719</v>
      </c>
      <c r="S21" s="46">
        <f>VLOOKUP(I21, '[1]Lapse Rates'!$A$4:$F$24, 3)</f>
        <v>7.4594940000000001E-4</v>
      </c>
      <c r="T21" s="56">
        <f t="shared" si="12"/>
        <v>0.73971726268077742</v>
      </c>
      <c r="U21" s="33">
        <f t="shared" si="20"/>
        <v>3.0612847436943466E-2</v>
      </c>
      <c r="V21" s="39">
        <f t="shared" si="13"/>
        <v>5.5179164826636836E-4</v>
      </c>
      <c r="W21" s="32">
        <f t="shared" si="21"/>
        <v>0.70855262359556759</v>
      </c>
      <c r="X21" s="31"/>
      <c r="Y21" s="5">
        <f t="shared" si="14"/>
        <v>0</v>
      </c>
      <c r="Z21" s="5">
        <f t="shared" si="14"/>
        <v>4.4547918738698193</v>
      </c>
      <c r="AA21" s="5">
        <f t="shared" si="1"/>
        <v>0</v>
      </c>
      <c r="AB21" s="5">
        <f t="shared" si="5"/>
        <v>4.267109379553351</v>
      </c>
      <c r="AC21" s="32"/>
      <c r="AD21" s="5">
        <f t="shared" si="6"/>
        <v>183696.41648697446</v>
      </c>
      <c r="AE21" s="5">
        <f t="shared" ref="AE21:AF24" si="25">-$W21*K21</f>
        <v>-1836.9641648697448</v>
      </c>
      <c r="AF21" s="5">
        <f t="shared" si="25"/>
        <v>-20337.088347705572</v>
      </c>
      <c r="AG21" s="5">
        <f t="shared" si="15"/>
        <v>-18435.944499103025</v>
      </c>
      <c r="AH21" s="5">
        <f t="shared" si="23"/>
        <v>143086.4194752961</v>
      </c>
      <c r="AI21" s="42">
        <f t="shared" si="22"/>
        <v>0</v>
      </c>
      <c r="AJ21" s="42">
        <f t="shared" si="16"/>
        <v>17840.849287881301</v>
      </c>
      <c r="AK21" s="42">
        <f t="shared" si="24"/>
        <v>160927.26876317742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259255.85534466375</v>
      </c>
      <c r="K22" s="11">
        <f t="shared" si="17"/>
        <v>2592.5585534466377</v>
      </c>
      <c r="L22" s="24">
        <f t="shared" si="18"/>
        <v>28702.297712913012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L'!$B$8:$AV$128, 4)</f>
        <v>46.971145247618651</v>
      </c>
      <c r="S22" s="46">
        <f>VLOOKUP(I22, '[1]Lapse Rates'!$A$4:$F$24, 3)</f>
        <v>5.9837330000000002E-4</v>
      </c>
      <c r="T22" s="56">
        <f t="shared" si="12"/>
        <v>0.70855262359556759</v>
      </c>
      <c r="U22" s="33">
        <f t="shared" si="20"/>
        <v>3.3281528198488675E-2</v>
      </c>
      <c r="V22" s="39">
        <f t="shared" si="13"/>
        <v>4.2397897160453764E-4</v>
      </c>
      <c r="W22" s="32">
        <f t="shared" si="21"/>
        <v>0.67484711642547435</v>
      </c>
      <c r="X22" s="31"/>
      <c r="Y22" s="5">
        <f t="shared" ref="Y22:Z24" si="26">AA21</f>
        <v>0</v>
      </c>
      <c r="Z22" s="5">
        <f t="shared" si="26"/>
        <v>4.267109379553351</v>
      </c>
      <c r="AA22" s="5">
        <f t="shared" si="1"/>
        <v>0</v>
      </c>
      <c r="AB22" s="5">
        <f t="shared" si="5"/>
        <v>4.0641250407779701</v>
      </c>
      <c r="AC22" s="32"/>
      <c r="AD22" s="5">
        <f t="shared" si="6"/>
        <v>174958.06639576625</v>
      </c>
      <c r="AE22" s="5">
        <f t="shared" si="25"/>
        <v>-1749.5806639576624</v>
      </c>
      <c r="AF22" s="5">
        <f t="shared" si="25"/>
        <v>-19369.662846344832</v>
      </c>
      <c r="AG22" s="5">
        <f t="shared" si="15"/>
        <v>-20043.101445447635</v>
      </c>
      <c r="AH22" s="5">
        <f t="shared" si="23"/>
        <v>133795.72144001612</v>
      </c>
      <c r="AI22" s="42">
        <f t="shared" si="22"/>
        <v>0</v>
      </c>
      <c r="AJ22" s="42">
        <f t="shared" si="16"/>
        <v>16992.171053720558</v>
      </c>
      <c r="AK22" s="42">
        <f t="shared" si="24"/>
        <v>150787.89249373667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259255.85534466375</v>
      </c>
      <c r="K23" s="11">
        <f t="shared" si="17"/>
        <v>2592.5585534466377</v>
      </c>
      <c r="L23" s="24">
        <f t="shared" si="18"/>
        <v>28702.297712913012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L'!$B$8:$AV$128, 4)</f>
        <v>53.323548159016482</v>
      </c>
      <c r="S23" s="46">
        <f>VLOOKUP(I23, '[1]Lapse Rates'!$A$4:$F$24, 3)</f>
        <v>4.66450453E-2</v>
      </c>
      <c r="T23" s="56">
        <f t="shared" si="12"/>
        <v>0.67484711642547435</v>
      </c>
      <c r="U23" s="33">
        <f t="shared" si="20"/>
        <v>3.5985242712687181E-2</v>
      </c>
      <c r="V23" s="39">
        <f t="shared" si="13"/>
        <v>3.1478274316240624E-2</v>
      </c>
      <c r="W23" s="32">
        <f t="shared" si="21"/>
        <v>0.60738359939654651</v>
      </c>
      <c r="X23" s="31"/>
      <c r="Y23" s="5">
        <f t="shared" si="26"/>
        <v>0</v>
      </c>
      <c r="Z23" s="5">
        <f t="shared" si="26"/>
        <v>4.0641250407779701</v>
      </c>
      <c r="AA23" s="5">
        <f t="shared" si="1"/>
        <v>0</v>
      </c>
      <c r="AB23" s="5">
        <f t="shared" si="5"/>
        <v>3.6578401768098279</v>
      </c>
      <c r="AC23" s="32"/>
      <c r="AD23" s="5">
        <f t="shared" si="6"/>
        <v>157467.75458387227</v>
      </c>
      <c r="AE23" s="5">
        <f t="shared" si="25"/>
        <v>-1574.6775458387226</v>
      </c>
      <c r="AF23" s="5">
        <f t="shared" si="25"/>
        <v>-17433.304895820369</v>
      </c>
      <c r="AG23" s="5">
        <f t="shared" si="15"/>
        <v>-21671.35673361889</v>
      </c>
      <c r="AH23" s="5">
        <f>SUM(AD23:AG23)</f>
        <v>116788.4154085943</v>
      </c>
      <c r="AI23" s="42">
        <f t="shared" si="22"/>
        <v>0</v>
      </c>
      <c r="AJ23" s="42">
        <f t="shared" si="16"/>
        <v>15293.509548097592</v>
      </c>
      <c r="AK23" s="42">
        <f t="shared" si="24"/>
        <v>132081.92495669189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259255.85534466375</v>
      </c>
      <c r="K24" s="11">
        <f t="shared" si="17"/>
        <v>2592.5585534466377</v>
      </c>
      <c r="L24" s="24">
        <f t="shared" si="18"/>
        <v>28702.297712913012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L'!$B$8:$AV$128, 4)</f>
        <v>60.570401708852856</v>
      </c>
      <c r="S24" s="46">
        <f>VLOOKUP(I24, '[1]Lapse Rates'!$A$4:$F$24, 3)</f>
        <v>0</v>
      </c>
      <c r="T24" s="56">
        <f t="shared" si="12"/>
        <v>0.60738359939654651</v>
      </c>
      <c r="U24" s="33">
        <f t="shared" si="20"/>
        <v>3.6789468606817775E-2</v>
      </c>
      <c r="V24" s="39">
        <f t="shared" si="13"/>
        <v>0</v>
      </c>
      <c r="W24" s="32">
        <f t="shared" si="21"/>
        <v>0.57059413078972876</v>
      </c>
      <c r="X24" s="31"/>
      <c r="Y24" s="5">
        <f t="shared" si="26"/>
        <v>0</v>
      </c>
      <c r="Z24" s="5">
        <f t="shared" si="26"/>
        <v>3.6578401768098279</v>
      </c>
      <c r="AA24" s="5">
        <f t="shared" si="1"/>
        <v>0</v>
      </c>
      <c r="AB24" s="5">
        <f t="shared" si="5"/>
        <v>3.4362833279136757</v>
      </c>
      <c r="AC24" s="32"/>
      <c r="AD24" s="5">
        <f t="shared" si="6"/>
        <v>147929.86943253607</v>
      </c>
      <c r="AE24" s="5">
        <f t="shared" si="25"/>
        <v>-1479.2986943253609</v>
      </c>
      <c r="AF24" s="5">
        <f t="shared" si="25"/>
        <v>-16377.36261516762</v>
      </c>
      <c r="AG24" s="5">
        <f t="shared" si="15"/>
        <v>-22155.684889615262</v>
      </c>
      <c r="AH24" s="5">
        <f t="shared" si="23"/>
        <v>107917.52323342784</v>
      </c>
      <c r="AI24" s="42">
        <f t="shared" si="22"/>
        <v>0</v>
      </c>
      <c r="AJ24" s="42">
        <f t="shared" si="16"/>
        <v>14367.159823539818</v>
      </c>
      <c r="AK24" s="42">
        <f t="shared" si="24"/>
        <v>122284.68305696765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4608151.0499584349</v>
      </c>
      <c r="AE27" s="21">
        <f t="shared" ref="AE27:AJ27" si="27">SUM(AE4:AE24)</f>
        <v>-144623.40194636289</v>
      </c>
      <c r="AF27" s="21">
        <f t="shared" si="27"/>
        <v>-489518.32029504253</v>
      </c>
      <c r="AG27" s="21">
        <f t="shared" si="27"/>
        <v>-220644.91411058806</v>
      </c>
      <c r="AH27" s="21">
        <f>SUM(AH4:AH24)</f>
        <v>3753364.4136064425</v>
      </c>
      <c r="AI27" s="21">
        <f t="shared" si="27"/>
        <v>0</v>
      </c>
      <c r="AJ27" s="21">
        <f t="shared" si="27"/>
        <v>422622.42648018221</v>
      </c>
      <c r="AK27" s="21">
        <f>SUM(AK4:AK24)</f>
        <v>4175986.8400866245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2262622.9003413045</v>
      </c>
      <c r="AE29" s="21">
        <f t="shared" ref="AE29:AK29" si="28">AE4+NPV($D$6,AE5:AE24)</f>
        <v>-121397.52598584635</v>
      </c>
      <c r="AF29" s="21">
        <f t="shared" si="28"/>
        <v>-232383.91321456005</v>
      </c>
      <c r="AG29" s="21">
        <f t="shared" si="28"/>
        <v>-70429.578664391884</v>
      </c>
      <c r="AH29" s="21">
        <f>AH4+NPV($D$6,AH5:AH24)</f>
        <v>1838411.8824765063</v>
      </c>
      <c r="AI29" s="21">
        <f t="shared" si="28"/>
        <v>0</v>
      </c>
      <c r="AJ29" s="21">
        <f t="shared" si="28"/>
        <v>194799.05773985104</v>
      </c>
      <c r="AK29" s="21">
        <f t="shared" si="28"/>
        <v>2033210.9402163569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3396482.390374213</v>
      </c>
      <c r="AE31" s="21">
        <f t="shared" ref="AE31:AJ31" si="29">AE4+NPV($D$7,AE5:AE24)</f>
        <v>-132596.96460559237</v>
      </c>
      <c r="AF31" s="21">
        <f t="shared" si="29"/>
        <v>-356373.25226115528</v>
      </c>
      <c r="AG31" s="21">
        <f t="shared" si="29"/>
        <v>-138156.36845727632</v>
      </c>
      <c r="AH31" s="21">
        <f t="shared" si="29"/>
        <v>2769355.8050501891</v>
      </c>
      <c r="AI31" s="21">
        <f t="shared" si="29"/>
        <v>0</v>
      </c>
      <c r="AJ31" s="21">
        <f t="shared" si="29"/>
        <v>304934.66941219283</v>
      </c>
      <c r="AK31" s="21">
        <f>AK4+NPV($D$7,AK5:AK24)</f>
        <v>3074290.4744623816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f>B4</f>
        <v>65</v>
      </c>
      <c r="C36" s="15"/>
      <c r="D36" s="15"/>
      <c r="G36" t="s">
        <v>12</v>
      </c>
      <c r="H36" s="40">
        <v>266996.8104052635</v>
      </c>
    </row>
    <row r="37" spans="1:39" x14ac:dyDescent="0.15">
      <c r="G37" s="49" t="s">
        <v>109</v>
      </c>
      <c r="I37" s="1">
        <v>0</v>
      </c>
      <c r="J37" s="11">
        <f>H$36</f>
        <v>266996.8104052635</v>
      </c>
      <c r="K37" s="11">
        <f>J37*$C$10</f>
        <v>106798.72416210541</v>
      </c>
      <c r="L37" s="24">
        <f>$C$46</f>
        <v>37376.951019951448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266996.8104052635</v>
      </c>
      <c r="AE37" s="5">
        <f>-$W37*K37</f>
        <v>-106798.72416210541</v>
      </c>
      <c r="AF37" s="5">
        <f>-$W37*L37</f>
        <v>-37376.951019951448</v>
      </c>
      <c r="AG37" s="5"/>
      <c r="AH37" s="5">
        <f>SUM(AD37:AG37)</f>
        <v>122821.13522320664</v>
      </c>
      <c r="AI37" s="42">
        <f>Y37-AA37</f>
        <v>0</v>
      </c>
      <c r="AJ37" s="42"/>
      <c r="AK37" s="42">
        <f>SUM(AH37:AJ37)</f>
        <v>122821.13522320664</v>
      </c>
      <c r="AL37" s="6" t="s">
        <v>39</v>
      </c>
      <c r="AM37" s="36">
        <f>AK64</f>
        <v>3103798.0555064855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266996.8104052635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L'!$B$8:$AV$128, 7)</f>
        <v>7.2004551676059103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7.2004551676059106E-3</v>
      </c>
      <c r="V38" s="39">
        <f>MIN(S38*T38,T38-U38)</f>
        <v>3.4608985999999998E-3</v>
      </c>
      <c r="W38" s="32">
        <f>T38-SUM(U38:V38)</f>
        <v>0.98933864623239409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5.9580842358188848</v>
      </c>
      <c r="AC38" s="32"/>
      <c r="AD38" s="5">
        <f t="shared" ref="AD38:AD40" si="36">$W38*J38</f>
        <v>264150.26295471058</v>
      </c>
      <c r="AE38" s="5">
        <f t="shared" ref="AE38:AF57" si="37">-$W38*K38</f>
        <v>0</v>
      </c>
      <c r="AF38" s="5">
        <f t="shared" si="37"/>
        <v>0</v>
      </c>
      <c r="AG38" s="5">
        <f>-U38*M38</f>
        <v>-4336.3229151321402</v>
      </c>
      <c r="AH38" s="5">
        <f t="shared" ref="AH38:AH46" si="38">SUM(AD38:AG38)</f>
        <v>259813.94003957845</v>
      </c>
      <c r="AI38" s="42">
        <f>-M38*$W37*(N38-N37)/1000</f>
        <v>0</v>
      </c>
      <c r="AJ38" s="42">
        <f>$D$6*SUM(Y38:Z38,AD38:AE38)</f>
        <v>25913.731582506109</v>
      </c>
      <c r="AK38" s="42">
        <f t="shared" ref="AK38" si="39">SUM(AH38:AJ38)</f>
        <v>285727.67162208457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266996.8104052635</v>
      </c>
      <c r="K39" s="11">
        <f t="shared" ref="K39:K57" si="41">J39*$C$11</f>
        <v>2669.9681040526352</v>
      </c>
      <c r="L39" s="24">
        <f>$C$47</f>
        <v>29367.046707793543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L'!$B$8:$AV$128, 7)</f>
        <v>7.9906653053712295</v>
      </c>
      <c r="S39" s="46">
        <f>VLOOKUP(I39, '[1]Lapse Rates'!$A$4:$F$24, 3)</f>
        <v>3.2267923000000001E-3</v>
      </c>
      <c r="T39" s="33">
        <f t="shared" ref="T39:T41" si="44">W38</f>
        <v>0.98933864623239409</v>
      </c>
      <c r="U39" s="33">
        <f>T39*R39/1000</f>
        <v>7.9054739957121322E-3</v>
      </c>
      <c r="V39" s="39">
        <f t="shared" ref="V39:V57" si="45">MIN(S39*T39,T39-U39)</f>
        <v>3.1923903257551132E-3</v>
      </c>
      <c r="W39" s="32">
        <f>T39-SUM(U39:V39)</f>
        <v>0.97824078191092689</v>
      </c>
      <c r="X39" s="32"/>
      <c r="Y39" s="5">
        <f t="shared" ref="Y39:Z54" si="46">AA38</f>
        <v>0</v>
      </c>
      <c r="Z39" s="5">
        <f t="shared" si="46"/>
        <v>5.9580842358188848</v>
      </c>
      <c r="AA39" s="5">
        <f>O39*W39</f>
        <v>0</v>
      </c>
      <c r="AB39" s="5">
        <f t="shared" si="35"/>
        <v>5.891249678494356</v>
      </c>
      <c r="AC39" s="32"/>
      <c r="AD39" s="5">
        <f t="shared" si="36"/>
        <v>261187.16857856847</v>
      </c>
      <c r="AE39" s="5">
        <f t="shared" si="37"/>
        <v>-2611.8716857856848</v>
      </c>
      <c r="AF39" s="5">
        <f t="shared" si="37"/>
        <v>-28728.042733846665</v>
      </c>
      <c r="AG39" s="5">
        <f t="shared" ref="AG39:AG42" si="47">-U39*M39</f>
        <v>-4760.905698963722</v>
      </c>
      <c r="AH39" s="5">
        <f t="shared" si="38"/>
        <v>225086.34845997239</v>
      </c>
      <c r="AI39" s="42">
        <f>-M39*($W38*N39-$W37*N38)/1000</f>
        <v>0</v>
      </c>
      <c r="AJ39" s="42">
        <f t="shared" ref="AJ39:AJ40" si="48">$D$6*SUM(Y39:Z39,AD39:AE39)</f>
        <v>25366.821113245525</v>
      </c>
      <c r="AK39" s="42">
        <f>SUM(AH39:AJ39)</f>
        <v>250453.16957321792</v>
      </c>
      <c r="AL39" s="48" t="s">
        <v>43</v>
      </c>
      <c r="AM39" s="54">
        <f>AK64/AD64</f>
        <v>0.90158913733240242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266996.8104052635</v>
      </c>
      <c r="K40" s="11">
        <f t="shared" si="41"/>
        <v>2669.9681040526352</v>
      </c>
      <c r="L40" s="24">
        <f t="shared" ref="L40:L57" si="49">$C$47</f>
        <v>29367.046707793543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L'!$B$8:$AV$128, 7)</f>
        <v>8.8447392640486058</v>
      </c>
      <c r="S40" s="46">
        <f>VLOOKUP(I40, '[1]Lapse Rates'!$A$4:$F$24, 3)</f>
        <v>2.9657235000000001E-3</v>
      </c>
      <c r="T40" s="33">
        <f t="shared" si="44"/>
        <v>0.97824078191092689</v>
      </c>
      <c r="U40" s="33">
        <f t="shared" ref="U40:U57" si="50">T40*R40/1000</f>
        <v>8.6522846534611841E-3</v>
      </c>
      <c r="V40" s="39">
        <f t="shared" si="45"/>
        <v>2.9011916755716108E-3</v>
      </c>
      <c r="W40" s="32">
        <f t="shared" ref="W40:W57" si="51">T40-SUM(U40:V40)</f>
        <v>0.96668730558189409</v>
      </c>
      <c r="X40" s="32"/>
      <c r="Y40" s="5">
        <f t="shared" si="46"/>
        <v>0</v>
      </c>
      <c r="Z40" s="5">
        <f t="shared" si="46"/>
        <v>5.891249678494356</v>
      </c>
      <c r="AA40" s="5">
        <f t="shared" ref="AA40:AA57" si="52">O40*W40</f>
        <v>0</v>
      </c>
      <c r="AB40" s="5">
        <f t="shared" si="35"/>
        <v>5.821671293532785</v>
      </c>
      <c r="AC40" s="32"/>
      <c r="AD40" s="5">
        <f t="shared" si="36"/>
        <v>258102.42724962399</v>
      </c>
      <c r="AE40" s="5">
        <f t="shared" si="37"/>
        <v>-2581.02427249624</v>
      </c>
      <c r="AF40" s="5">
        <f>-$W40*L40</f>
        <v>-28388.751254854575</v>
      </c>
      <c r="AG40" s="5">
        <f t="shared" si="47"/>
        <v>-5210.6567345692756</v>
      </c>
      <c r="AH40" s="5">
        <f t="shared" si="38"/>
        <v>221921.99498770389</v>
      </c>
      <c r="AI40" s="42">
        <f>-M40*($W39*N40-$W38*N39)/1000</f>
        <v>0</v>
      </c>
      <c r="AJ40" s="42">
        <f t="shared" si="48"/>
        <v>25067.227563649696</v>
      </c>
      <c r="AK40" s="42">
        <f t="shared" ref="AK40:AK47" si="53">SUM(AH40:AJ40)</f>
        <v>246989.2225513536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266996.8104052635</v>
      </c>
      <c r="K41" s="11">
        <f t="shared" si="41"/>
        <v>2669.9681040526352</v>
      </c>
      <c r="L41" s="24">
        <f t="shared" si="49"/>
        <v>29367.046707793543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L'!$B$8:$AV$128, 7)</f>
        <v>9.7643237742850477</v>
      </c>
      <c r="S41" s="46">
        <f>VLOOKUP(I41, '[1]Lapse Rates'!$A$4:$F$24, 3)</f>
        <v>2.7812204999999998E-3</v>
      </c>
      <c r="T41" s="33">
        <f t="shared" si="44"/>
        <v>0.96668730558189409</v>
      </c>
      <c r="U41" s="33">
        <f t="shared" si="50"/>
        <v>9.4390478401928431E-3</v>
      </c>
      <c r="V41" s="39">
        <f t="shared" si="45"/>
        <v>2.6885705513741281E-3</v>
      </c>
      <c r="W41" s="32">
        <f t="shared" si="51"/>
        <v>0.95455968719032713</v>
      </c>
      <c r="X41" s="32"/>
      <c r="Y41" s="5">
        <f>AA40</f>
        <v>0</v>
      </c>
      <c r="Z41" s="5">
        <f t="shared" si="46"/>
        <v>5.821671293532785</v>
      </c>
      <c r="AA41" s="5">
        <f t="shared" si="52"/>
        <v>0</v>
      </c>
      <c r="AB41" s="5">
        <f t="shared" si="35"/>
        <v>5.7486352585694354</v>
      </c>
      <c r="AC41" s="32"/>
      <c r="AD41" s="5">
        <f>$W41*J41</f>
        <v>254864.39182126342</v>
      </c>
      <c r="AE41" s="5">
        <f t="shared" si="37"/>
        <v>-2548.6439182126342</v>
      </c>
      <c r="AF41" s="5">
        <f t="shared" si="37"/>
        <v>-28032.59891909513</v>
      </c>
      <c r="AG41" s="5">
        <f t="shared" si="47"/>
        <v>-5684.4683417514962</v>
      </c>
      <c r="AH41" s="5">
        <f t="shared" si="38"/>
        <v>218598.68064220418</v>
      </c>
      <c r="AI41" s="42">
        <f t="shared" ref="AI41:AI57" si="55">-M41*($W40*N41-$W39*N40)/1000</f>
        <v>0</v>
      </c>
      <c r="AJ41" s="42">
        <f>$D$6*SUM(Y41:Z41,AD41:AE41)</f>
        <v>24752.745975243179</v>
      </c>
      <c r="AK41" s="42">
        <f t="shared" si="53"/>
        <v>243351.42661744737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266996.8104052635</v>
      </c>
      <c r="K42" s="11">
        <f t="shared" si="41"/>
        <v>2669.9681040526352</v>
      </c>
      <c r="L42" s="24">
        <f t="shared" si="49"/>
        <v>29367.046707793543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L'!$B$8:$AV$128, 7)</f>
        <v>10.805875099398685</v>
      </c>
      <c r="S42" s="46">
        <f>VLOOKUP(I42, '[1]Lapse Rates'!$A$4:$F$24, 3)</f>
        <v>2.4845683E-3</v>
      </c>
      <c r="T42" s="33">
        <f>W41</f>
        <v>0.95455968719032713</v>
      </c>
      <c r="U42" s="33">
        <f t="shared" si="50"/>
        <v>1.0314852754699753E-2</v>
      </c>
      <c r="V42" s="39">
        <f t="shared" si="45"/>
        <v>2.3716687392510028E-3</v>
      </c>
      <c r="W42" s="32">
        <f t="shared" si="51"/>
        <v>0.94187316569637636</v>
      </c>
      <c r="X42" s="32"/>
      <c r="Y42" s="5">
        <f t="shared" ref="Y42:Z57" si="56">AA41</f>
        <v>0</v>
      </c>
      <c r="Z42" s="5">
        <f t="shared" si="46"/>
        <v>5.7486352585694354</v>
      </c>
      <c r="AA42" s="5">
        <f t="shared" si="52"/>
        <v>0</v>
      </c>
      <c r="AB42" s="5">
        <f t="shared" si="35"/>
        <v>5.6722333470416304</v>
      </c>
      <c r="AC42" s="32"/>
      <c r="AD42" s="5">
        <f t="shared" ref="AD42:AD57" si="57">$W42*J42</f>
        <v>251477.13104724072</v>
      </c>
      <c r="AE42" s="5">
        <f t="shared" si="37"/>
        <v>-2514.7713104724075</v>
      </c>
      <c r="AF42" s="5">
        <f t="shared" si="37"/>
        <v>-27660.033249822853</v>
      </c>
      <c r="AG42" s="5">
        <f t="shared" si="47"/>
        <v>-6211.9034596100782</v>
      </c>
      <c r="AH42" s="5">
        <f t="shared" si="38"/>
        <v>215090.4230273354</v>
      </c>
      <c r="AI42" s="42">
        <f t="shared" si="55"/>
        <v>0</v>
      </c>
      <c r="AJ42" s="42">
        <f t="shared" ref="AJ42:AJ57" si="58">$D$6*SUM(Y42:Z42,AD42:AE42)</f>
        <v>24423.771431295841</v>
      </c>
      <c r="AK42" s="42">
        <f t="shared" si="53"/>
        <v>239514.19445863125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266996.8104052635</v>
      </c>
      <c r="K43" s="11">
        <f t="shared" si="41"/>
        <v>2669.9681040526352</v>
      </c>
      <c r="L43" s="24">
        <f t="shared" si="49"/>
        <v>29367.046707793543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L'!$B$8:$AV$128, 7)</f>
        <v>11.987602692103305</v>
      </c>
      <c r="S43" s="46">
        <f>VLOOKUP(I43, '[1]Lapse Rates'!$A$4:$F$24, 3)</f>
        <v>2.4510465999999999E-3</v>
      </c>
      <c r="T43" s="33">
        <f t="shared" ref="T43:T57" si="59">W42</f>
        <v>0.94187316569637636</v>
      </c>
      <c r="U43" s="33">
        <f t="shared" si="50"/>
        <v>1.1290801296721744E-2</v>
      </c>
      <c r="V43" s="39">
        <f t="shared" si="45"/>
        <v>2.3085750204113399E-3</v>
      </c>
      <c r="W43" s="32">
        <f t="shared" si="51"/>
        <v>0.92827378937924332</v>
      </c>
      <c r="X43" s="32"/>
      <c r="Y43" s="5">
        <f t="shared" si="56"/>
        <v>0</v>
      </c>
      <c r="Z43" s="5">
        <f t="shared" si="46"/>
        <v>5.6722333470416304</v>
      </c>
      <c r="AA43" s="5">
        <f t="shared" si="52"/>
        <v>0</v>
      </c>
      <c r="AB43" s="5">
        <f t="shared" si="35"/>
        <v>5.5903339590407235</v>
      </c>
      <c r="AC43" s="32"/>
      <c r="AD43" s="5">
        <f t="shared" si="57"/>
        <v>247846.14094706535</v>
      </c>
      <c r="AE43" s="5">
        <f t="shared" si="37"/>
        <v>-2478.4614094706535</v>
      </c>
      <c r="AF43" s="5">
        <f t="shared" si="37"/>
        <v>-27260.659730320745</v>
      </c>
      <c r="AG43" s="5">
        <f>-U43*M43</f>
        <v>-6799.6479741234389</v>
      </c>
      <c r="AH43" s="5">
        <f t="shared" si="38"/>
        <v>211307.37183315051</v>
      </c>
      <c r="AI43" s="42">
        <f t="shared" si="55"/>
        <v>0</v>
      </c>
      <c r="AJ43" s="42">
        <f t="shared" si="58"/>
        <v>24071.125808729386</v>
      </c>
      <c r="AK43" s="42">
        <f t="shared" si="53"/>
        <v>235378.49764187989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266996.8104052635</v>
      </c>
      <c r="K44" s="11">
        <f t="shared" si="41"/>
        <v>2669.9681040526352</v>
      </c>
      <c r="L44" s="24">
        <f t="shared" si="49"/>
        <v>29367.046707793543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L'!$B$8:$AV$128, 7)</f>
        <v>13.348178576514451</v>
      </c>
      <c r="S44" s="46">
        <f>VLOOKUP(I44, '[1]Lapse Rates'!$A$4:$F$24, 3)</f>
        <v>2.2232648999999998E-3</v>
      </c>
      <c r="T44" s="33">
        <f t="shared" si="59"/>
        <v>0.92827378937924332</v>
      </c>
      <c r="U44" s="33">
        <f t="shared" si="50"/>
        <v>1.2390764308531903E-2</v>
      </c>
      <c r="V44" s="39">
        <f t="shared" si="45"/>
        <v>2.0637985335168643E-3</v>
      </c>
      <c r="W44" s="32">
        <f t="shared" si="51"/>
        <v>0.9138192265371945</v>
      </c>
      <c r="X44" s="32"/>
      <c r="Y44" s="5">
        <f t="shared" si="56"/>
        <v>0</v>
      </c>
      <c r="Z44" s="5">
        <f t="shared" si="46"/>
        <v>5.5903339590407235</v>
      </c>
      <c r="AA44" s="5">
        <f t="shared" si="52"/>
        <v>0</v>
      </c>
      <c r="AB44" s="5">
        <f t="shared" si="35"/>
        <v>5.5032843897826806</v>
      </c>
      <c r="AC44" s="32"/>
      <c r="AD44" s="5">
        <f t="shared" si="57"/>
        <v>243986.81877243586</v>
      </c>
      <c r="AE44" s="5">
        <f t="shared" si="37"/>
        <v>-2439.8681877243589</v>
      </c>
      <c r="AF44" s="5">
        <f t="shared" si="37"/>
        <v>-26836.171908197561</v>
      </c>
      <c r="AG44" s="5">
        <f t="shared" ref="AG44:AG57" si="60">-U44*M44</f>
        <v>-7462.0775987628595</v>
      </c>
      <c r="AH44" s="5">
        <f t="shared" si="38"/>
        <v>207248.70107775106</v>
      </c>
      <c r="AI44" s="42">
        <f t="shared" si="55"/>
        <v>0</v>
      </c>
      <c r="AJ44" s="42">
        <f t="shared" si="58"/>
        <v>23696.30426412158</v>
      </c>
      <c r="AK44" s="42">
        <f t="shared" si="53"/>
        <v>230945.00534187263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266996.8104052635</v>
      </c>
      <c r="K45" s="11">
        <f t="shared" si="41"/>
        <v>2669.9681040526352</v>
      </c>
      <c r="L45" s="24">
        <f t="shared" si="49"/>
        <v>29367.046707793543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L'!$B$8:$AV$128, 7)</f>
        <v>14.925182095082295</v>
      </c>
      <c r="S45" s="46">
        <f>VLOOKUP(I45, '[1]Lapse Rates'!$A$4:$F$24, 3)</f>
        <v>2.1873403E-3</v>
      </c>
      <c r="T45" s="33">
        <f t="shared" si="59"/>
        <v>0.9138192265371945</v>
      </c>
      <c r="U45" s="33">
        <f t="shared" si="50"/>
        <v>1.3638918358054888E-2</v>
      </c>
      <c r="V45" s="39">
        <f t="shared" si="45"/>
        <v>1.9988336211196351E-3</v>
      </c>
      <c r="W45" s="32">
        <f t="shared" si="51"/>
        <v>0.89818147455802</v>
      </c>
      <c r="X45" s="32"/>
      <c r="Y45" s="5">
        <f t="shared" si="56"/>
        <v>0</v>
      </c>
      <c r="Z45" s="5">
        <f t="shared" si="46"/>
        <v>5.5032843897826806</v>
      </c>
      <c r="AA45" s="5">
        <f t="shared" si="52"/>
        <v>0</v>
      </c>
      <c r="AB45" s="5">
        <f t="shared" si="35"/>
        <v>5.4091093124160183</v>
      </c>
      <c r="AC45" s="32"/>
      <c r="AD45" s="5">
        <f t="shared" si="57"/>
        <v>239811.58887208768</v>
      </c>
      <c r="AE45" s="5">
        <f t="shared" si="37"/>
        <v>-2398.1158887208767</v>
      </c>
      <c r="AF45" s="5">
        <f t="shared" si="37"/>
        <v>-26376.937315420251</v>
      </c>
      <c r="AG45" s="5">
        <f t="shared" si="60"/>
        <v>-8213.7521638530361</v>
      </c>
      <c r="AH45" s="5">
        <f t="shared" si="38"/>
        <v>202822.78350409353</v>
      </c>
      <c r="AI45" s="42">
        <f t="shared" si="55"/>
        <v>0</v>
      </c>
      <c r="AJ45" s="42">
        <f t="shared" si="58"/>
        <v>23290.801571866923</v>
      </c>
      <c r="AK45" s="42">
        <f t="shared" si="53"/>
        <v>226113.58507596047</v>
      </c>
    </row>
    <row r="46" spans="1:39" ht="15" x14ac:dyDescent="0.2">
      <c r="A46" s="12"/>
      <c r="B46" s="13">
        <v>1</v>
      </c>
      <c r="C46" s="10">
        <f>$H$36*0.14+$B$49</f>
        <v>37376.951019951448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266996.8104052635</v>
      </c>
      <c r="K46" s="11">
        <f t="shared" si="41"/>
        <v>2669.9681040526352</v>
      </c>
      <c r="L46" s="24">
        <f t="shared" si="49"/>
        <v>29367.046707793543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L'!$B$8:$AV$128, 7)</f>
        <v>16.754565374639228</v>
      </c>
      <c r="S46" s="46">
        <f>VLOOKUP(I46, '[1]Lapse Rates'!$A$4:$F$24, 3)</f>
        <v>1.9768835000000002E-3</v>
      </c>
      <c r="T46" s="33">
        <f t="shared" si="59"/>
        <v>0.89818147455802</v>
      </c>
      <c r="U46" s="33">
        <f t="shared" si="50"/>
        <v>1.5048640233772205E-2</v>
      </c>
      <c r="V46" s="39">
        <f t="shared" si="45"/>
        <v>1.7756001370594198E-3</v>
      </c>
      <c r="W46" s="32">
        <f t="shared" si="51"/>
        <v>0.88135723418718837</v>
      </c>
      <c r="X46" s="32"/>
      <c r="Y46" s="5">
        <f t="shared" si="56"/>
        <v>0</v>
      </c>
      <c r="Z46" s="5">
        <f t="shared" si="46"/>
        <v>5.4091093124160183</v>
      </c>
      <c r="AA46" s="5">
        <f t="shared" si="52"/>
        <v>0</v>
      </c>
      <c r="AB46" s="5">
        <f t="shared" si="35"/>
        <v>5.3077888578731622</v>
      </c>
      <c r="AC46" s="32"/>
      <c r="AD46" s="5">
        <f t="shared" si="57"/>
        <v>235319.57035558415</v>
      </c>
      <c r="AE46" s="5">
        <f t="shared" si="37"/>
        <v>-2353.1957035558416</v>
      </c>
      <c r="AF46" s="5">
        <f t="shared" si="37"/>
        <v>-25882.859062626892</v>
      </c>
      <c r="AG46" s="5">
        <f t="shared" si="60"/>
        <v>-9062.727559344401</v>
      </c>
      <c r="AH46" s="5">
        <f t="shared" si="38"/>
        <v>198020.78803005701</v>
      </c>
      <c r="AI46" s="42">
        <f t="shared" si="55"/>
        <v>0</v>
      </c>
      <c r="AJ46" s="42">
        <f t="shared" si="58"/>
        <v>22854.531986987527</v>
      </c>
      <c r="AK46" s="42">
        <f t="shared" si="53"/>
        <v>220875.32001704455</v>
      </c>
    </row>
    <row r="47" spans="1:39" ht="15" x14ac:dyDescent="0.2">
      <c r="A47" s="12"/>
      <c r="B47" s="70" t="s">
        <v>49</v>
      </c>
      <c r="C47" s="72">
        <f>$H$36*0.11+$B$49</f>
        <v>29367.046707793543</v>
      </c>
      <c r="D47" s="1"/>
      <c r="E47" s="1"/>
      <c r="F47" s="1"/>
      <c r="I47" s="2">
        <f t="shared" si="40"/>
        <v>10</v>
      </c>
      <c r="J47" s="11">
        <f t="shared" si="32"/>
        <v>266996.8104052635</v>
      </c>
      <c r="K47" s="11">
        <f t="shared" si="41"/>
        <v>2669.9681040526352</v>
      </c>
      <c r="L47" s="24">
        <f t="shared" si="49"/>
        <v>29367.046707793543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L'!$B$8:$AV$128, 7)</f>
        <v>18.941142042245229</v>
      </c>
      <c r="S47" s="46">
        <f>VLOOKUP(I47, '[1]Lapse Rates'!$A$4:$F$24, 3)</f>
        <v>1.6914747999999999E-3</v>
      </c>
      <c r="T47" s="33">
        <f t="shared" si="59"/>
        <v>0.88135723418718837</v>
      </c>
      <c r="U47" s="33">
        <f t="shared" si="50"/>
        <v>1.669391256269993E-2</v>
      </c>
      <c r="V47" s="39">
        <f t="shared" si="45"/>
        <v>1.4907935514253275E-3</v>
      </c>
      <c r="W47" s="32">
        <f t="shared" si="51"/>
        <v>0.86317252807306311</v>
      </c>
      <c r="X47" s="32"/>
      <c r="Y47" s="5">
        <f t="shared" si="56"/>
        <v>0</v>
      </c>
      <c r="Z47" s="5">
        <f t="shared" si="46"/>
        <v>5.3077888578731622</v>
      </c>
      <c r="AA47" s="5">
        <f t="shared" si="52"/>
        <v>0</v>
      </c>
      <c r="AB47" s="5">
        <f t="shared" si="35"/>
        <v>5.1982752840891271</v>
      </c>
      <c r="AC47" s="32"/>
      <c r="AD47" s="5">
        <f t="shared" si="57"/>
        <v>230464.31182495563</v>
      </c>
      <c r="AE47" s="5">
        <f t="shared" si="37"/>
        <v>-2304.6431182495562</v>
      </c>
      <c r="AF47" s="5">
        <f t="shared" si="37"/>
        <v>-25348.827948805876</v>
      </c>
      <c r="AG47" s="5">
        <f t="shared" si="60"/>
        <v>-10053.558268722216</v>
      </c>
      <c r="AH47" s="5">
        <f>SUM(AD47:AG47)</f>
        <v>192757.282489178</v>
      </c>
      <c r="AI47" s="42">
        <f t="shared" si="55"/>
        <v>0</v>
      </c>
      <c r="AJ47" s="42">
        <f t="shared" si="58"/>
        <v>22382.984194214827</v>
      </c>
      <c r="AK47" s="42">
        <f t="shared" si="53"/>
        <v>215140.26668339284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266996.8104052635</v>
      </c>
      <c r="K48" s="11">
        <f t="shared" si="41"/>
        <v>2669.9681040526352</v>
      </c>
      <c r="L48" s="24">
        <f t="shared" si="49"/>
        <v>29367.046707793543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L'!$B$8:$AV$128, 7)</f>
        <v>21.479710802237541</v>
      </c>
      <c r="S48" s="46">
        <f>VLOOKUP(I48, '[1]Lapse Rates'!$A$4:$F$24, 3)</f>
        <v>1.5867464999999999E-3</v>
      </c>
      <c r="T48" s="33">
        <f t="shared" si="59"/>
        <v>0.86317252807306311</v>
      </c>
      <c r="U48" s="33">
        <f t="shared" si="50"/>
        <v>1.8540696275445662E-2</v>
      </c>
      <c r="V48" s="39">
        <f t="shared" si="45"/>
        <v>1.3696359878160845E-3</v>
      </c>
      <c r="W48" s="32">
        <f t="shared" si="51"/>
        <v>0.84326219580980133</v>
      </c>
      <c r="X48" s="31"/>
      <c r="Y48" s="5">
        <f t="shared" si="56"/>
        <v>0</v>
      </c>
      <c r="Z48" s="5">
        <f t="shared" si="46"/>
        <v>5.1982752840891271</v>
      </c>
      <c r="AA48" s="5">
        <f t="shared" si="52"/>
        <v>0</v>
      </c>
      <c r="AB48" s="5">
        <f t="shared" si="35"/>
        <v>5.0783694892034088</v>
      </c>
      <c r="AC48" s="32"/>
      <c r="AD48" s="5">
        <f t="shared" si="57"/>
        <v>225148.3166165557</v>
      </c>
      <c r="AE48" s="5">
        <f t="shared" si="37"/>
        <v>-2251.4831661655571</v>
      </c>
      <c r="AF48" s="5">
        <f t="shared" si="37"/>
        <v>-24764.120291262981</v>
      </c>
      <c r="AG48" s="5">
        <f t="shared" si="60"/>
        <v>-11165.744977265365</v>
      </c>
      <c r="AH48" s="5">
        <f t="shared" ref="AH48:AH57" si="61">SUM(AD48:AG48)</f>
        <v>186966.9681818618</v>
      </c>
      <c r="AI48" s="42">
        <f t="shared" si="55"/>
        <v>0</v>
      </c>
      <c r="AJ48" s="42">
        <f t="shared" si="58"/>
        <v>21866.689312288643</v>
      </c>
      <c r="AK48" s="42">
        <f t="shared" ref="AK48:AK57" si="62">SUM(AH48:AJ48)</f>
        <v>208833.65749415045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266996.8104052635</v>
      </c>
      <c r="K49" s="11">
        <f t="shared" si="41"/>
        <v>2669.9681040526352</v>
      </c>
      <c r="L49" s="24">
        <f t="shared" si="49"/>
        <v>29367.046707793543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L'!$B$8:$AV$128, 7)</f>
        <v>24.416555341235881</v>
      </c>
      <c r="S49" s="46">
        <f>VLOOKUP(I49, '[1]Lapse Rates'!$A$4:$F$24, 3)</f>
        <v>1.4412507000000001E-3</v>
      </c>
      <c r="T49" s="33">
        <f t="shared" si="59"/>
        <v>0.84326219580980133</v>
      </c>
      <c r="U49" s="33">
        <f t="shared" si="50"/>
        <v>2.0589558071162101E-2</v>
      </c>
      <c r="V49" s="39">
        <f t="shared" si="45"/>
        <v>1.2153522299944133E-3</v>
      </c>
      <c r="W49" s="32">
        <f t="shared" si="51"/>
        <v>0.82145728550864483</v>
      </c>
      <c r="X49" s="31"/>
      <c r="Y49" s="5">
        <f t="shared" si="56"/>
        <v>0</v>
      </c>
      <c r="Z49" s="5">
        <f t="shared" si="46"/>
        <v>5.0783694892034088</v>
      </c>
      <c r="AA49" s="5">
        <f t="shared" si="52"/>
        <v>0</v>
      </c>
      <c r="AB49" s="5">
        <f t="shared" si="35"/>
        <v>4.9470539959458568</v>
      </c>
      <c r="AC49" s="32"/>
      <c r="AD49" s="5">
        <f t="shared" si="57"/>
        <v>219326.47511497405</v>
      </c>
      <c r="AE49" s="5">
        <f t="shared" si="37"/>
        <v>-2193.2647511497407</v>
      </c>
      <c r="AF49" s="5">
        <f t="shared" si="37"/>
        <v>-24123.774471989669</v>
      </c>
      <c r="AG49" s="5">
        <f t="shared" si="60"/>
        <v>-12399.628967637882</v>
      </c>
      <c r="AH49" s="5">
        <f t="shared" si="61"/>
        <v>180609.80692419675</v>
      </c>
      <c r="AI49" s="42">
        <f t="shared" si="55"/>
        <v>0</v>
      </c>
      <c r="AJ49" s="42">
        <f t="shared" si="58"/>
        <v>21301.266124738057</v>
      </c>
      <c r="AK49" s="42">
        <f t="shared" si="62"/>
        <v>201911.07304893481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266996.8104052635</v>
      </c>
      <c r="K50" s="11">
        <f t="shared" si="41"/>
        <v>2669.9681040526352</v>
      </c>
      <c r="L50" s="24">
        <f t="shared" si="49"/>
        <v>29367.046707793543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L'!$B$8:$AV$128, 7)</f>
        <v>27.832920265265301</v>
      </c>
      <c r="S50" s="46">
        <f>VLOOKUP(I50, '[1]Lapse Rates'!$A$4:$F$24, 3)</f>
        <v>1.3481251E-3</v>
      </c>
      <c r="T50" s="33">
        <f t="shared" si="59"/>
        <v>0.82145728550864483</v>
      </c>
      <c r="U50" s="33">
        <f t="shared" si="50"/>
        <v>2.2863555128883384E-2</v>
      </c>
      <c r="V50" s="39">
        <f t="shared" si="45"/>
        <v>1.1074271851720704E-3</v>
      </c>
      <c r="W50" s="32">
        <f t="shared" si="51"/>
        <v>0.79748630319458935</v>
      </c>
      <c r="X50" s="31"/>
      <c r="Y50" s="5">
        <f t="shared" si="56"/>
        <v>0</v>
      </c>
      <c r="Z50" s="5">
        <f t="shared" si="46"/>
        <v>4.9470539959458568</v>
      </c>
      <c r="AA50" s="5">
        <f t="shared" si="52"/>
        <v>0</v>
      </c>
      <c r="AB50" s="5">
        <f t="shared" si="35"/>
        <v>4.8026937888657431</v>
      </c>
      <c r="AC50" s="32"/>
      <c r="AD50" s="5">
        <f t="shared" si="57"/>
        <v>212926.29929484025</v>
      </c>
      <c r="AE50" s="5">
        <f t="shared" si="37"/>
        <v>-2129.2629929484028</v>
      </c>
      <c r="AF50" s="5">
        <f t="shared" si="37"/>
        <v>-23419.817514741109</v>
      </c>
      <c r="AG50" s="5">
        <f t="shared" si="60"/>
        <v>-13769.095941712312</v>
      </c>
      <c r="AH50" s="5">
        <f t="shared" si="61"/>
        <v>173608.12284543843</v>
      </c>
      <c r="AI50" s="42">
        <f t="shared" si="55"/>
        <v>0</v>
      </c>
      <c r="AJ50" s="42">
        <f t="shared" si="58"/>
        <v>20679.674567212594</v>
      </c>
      <c r="AK50" s="42">
        <f t="shared" si="62"/>
        <v>194287.79741265101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266996.8104052635</v>
      </c>
      <c r="K51" s="11">
        <f t="shared" si="41"/>
        <v>2669.9681040526352</v>
      </c>
      <c r="L51" s="24">
        <f t="shared" si="49"/>
        <v>29367.046707793543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L'!$B$8:$AV$128, 7)</f>
        <v>31.688940618511637</v>
      </c>
      <c r="S51" s="46">
        <f>VLOOKUP(I51, '[1]Lapse Rates'!$A$4:$F$24, 3)</f>
        <v>1.1365788999999999E-3</v>
      </c>
      <c r="T51" s="33">
        <f t="shared" si="59"/>
        <v>0.79748630319458935</v>
      </c>
      <c r="U51" s="33">
        <f t="shared" si="50"/>
        <v>2.5271496106009709E-2</v>
      </c>
      <c r="V51" s="39">
        <f t="shared" si="45"/>
        <v>9.0640610524997281E-4</v>
      </c>
      <c r="W51" s="32">
        <f t="shared" si="51"/>
        <v>0.77130840098332965</v>
      </c>
      <c r="X51" s="31"/>
      <c r="Y51" s="5">
        <f t="shared" si="56"/>
        <v>0</v>
      </c>
      <c r="Z51" s="5">
        <f t="shared" si="46"/>
        <v>4.8026937888657431</v>
      </c>
      <c r="AA51" s="5">
        <f t="shared" si="52"/>
        <v>0</v>
      </c>
      <c r="AB51" s="5">
        <f t="shared" si="35"/>
        <v>4.6450428701578961</v>
      </c>
      <c r="AC51" s="32"/>
      <c r="AD51" s="5">
        <f t="shared" si="57"/>
        <v>205936.88290133301</v>
      </c>
      <c r="AE51" s="5">
        <f t="shared" si="37"/>
        <v>-2059.3688290133305</v>
      </c>
      <c r="AF51" s="5">
        <f t="shared" si="37"/>
        <v>-22651.049837790993</v>
      </c>
      <c r="AG51" s="5">
        <f t="shared" si="60"/>
        <v>-15219.227828426121</v>
      </c>
      <c r="AH51" s="5">
        <f t="shared" si="61"/>
        <v>166007.23640610257</v>
      </c>
      <c r="AI51" s="42">
        <f t="shared" si="55"/>
        <v>0</v>
      </c>
      <c r="AJ51" s="42">
        <f t="shared" si="58"/>
        <v>20000.855274755249</v>
      </c>
      <c r="AK51" s="42">
        <f t="shared" si="62"/>
        <v>186008.09168085782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266996.8104052635</v>
      </c>
      <c r="K52" s="11">
        <f t="shared" si="41"/>
        <v>2669.9681040526352</v>
      </c>
      <c r="L52" s="24">
        <f t="shared" si="49"/>
        <v>29367.046707793543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L'!$B$8:$AV$128, 7)</f>
        <v>36.021089239123661</v>
      </c>
      <c r="S52" s="46">
        <f>VLOOKUP(I52, '[1]Lapse Rates'!$A$4:$F$24, 3)</f>
        <v>1.0075606E-3</v>
      </c>
      <c r="T52" s="33">
        <f t="shared" si="59"/>
        <v>0.77130840098332965</v>
      </c>
      <c r="U52" s="33">
        <f t="shared" si="50"/>
        <v>2.7783368742706295E-2</v>
      </c>
      <c r="V52" s="39">
        <f t="shared" si="45"/>
        <v>7.7713995527980419E-4</v>
      </c>
      <c r="W52" s="32">
        <f t="shared" si="51"/>
        <v>0.74274789228534355</v>
      </c>
      <c r="X52" s="31"/>
      <c r="Y52" s="5">
        <f t="shared" si="56"/>
        <v>0</v>
      </c>
      <c r="Z52" s="5">
        <f t="shared" si="46"/>
        <v>4.6450428701578961</v>
      </c>
      <c r="AA52" s="5">
        <f t="shared" si="52"/>
        <v>0</v>
      </c>
      <c r="AB52" s="5">
        <f t="shared" si="35"/>
        <v>4.4730432042311019</v>
      </c>
      <c r="AC52" s="32"/>
      <c r="AD52" s="5">
        <f t="shared" si="57"/>
        <v>198311.31817541894</v>
      </c>
      <c r="AE52" s="5">
        <f t="shared" si="37"/>
        <v>-1983.1131817541896</v>
      </c>
      <c r="AF52" s="5">
        <f t="shared" si="37"/>
        <v>-21812.312044858892</v>
      </c>
      <c r="AG52" s="5">
        <f t="shared" si="60"/>
        <v>-16731.95037455127</v>
      </c>
      <c r="AH52" s="5">
        <f t="shared" si="61"/>
        <v>157783.94257425459</v>
      </c>
      <c r="AI52" s="42">
        <f t="shared" si="55"/>
        <v>0</v>
      </c>
      <c r="AJ52" s="42">
        <f t="shared" si="58"/>
        <v>19260.252588584077</v>
      </c>
      <c r="AK52" s="42">
        <f t="shared" si="62"/>
        <v>177044.19516283867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266996.8104052635</v>
      </c>
      <c r="K53" s="11">
        <f t="shared" si="41"/>
        <v>2669.9681040526352</v>
      </c>
      <c r="L53" s="24">
        <f t="shared" si="49"/>
        <v>29367.046707793543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L'!$B$8:$AV$128, 7)</f>
        <v>40.800356769306227</v>
      </c>
      <c r="S53" s="46">
        <f>VLOOKUP(I53, '[1]Lapse Rates'!$A$4:$F$24, 3)</f>
        <v>8.9731130000000002E-4</v>
      </c>
      <c r="T53" s="33">
        <f t="shared" si="59"/>
        <v>0.74274789228534355</v>
      </c>
      <c r="U53" s="33">
        <f t="shared" si="50"/>
        <v>3.0304378994892252E-2</v>
      </c>
      <c r="V53" s="39">
        <f t="shared" si="45"/>
        <v>6.6647607679882158E-4</v>
      </c>
      <c r="W53" s="32">
        <f t="shared" si="51"/>
        <v>0.71177703721365249</v>
      </c>
      <c r="X53" s="31"/>
      <c r="Y53" s="5">
        <f t="shared" si="56"/>
        <v>0</v>
      </c>
      <c r="Z53" s="5">
        <f t="shared" si="46"/>
        <v>4.4730432042311019</v>
      </c>
      <c r="AA53" s="5">
        <f t="shared" si="52"/>
        <v>0</v>
      </c>
      <c r="AB53" s="5">
        <f t="shared" si="35"/>
        <v>4.2865277334414076</v>
      </c>
      <c r="AC53" s="32"/>
      <c r="AD53" s="5">
        <f t="shared" si="57"/>
        <v>190042.19865575375</v>
      </c>
      <c r="AE53" s="5">
        <f t="shared" si="37"/>
        <v>-1900.4219865575378</v>
      </c>
      <c r="AF53" s="5">
        <f t="shared" si="37"/>
        <v>-20902.789497388236</v>
      </c>
      <c r="AG53" s="5">
        <f t="shared" si="60"/>
        <v>-18250.175857714967</v>
      </c>
      <c r="AH53" s="5">
        <f t="shared" si="61"/>
        <v>148988.81131409301</v>
      </c>
      <c r="AI53" s="42">
        <f t="shared" si="55"/>
        <v>0</v>
      </c>
      <c r="AJ53" s="42">
        <f t="shared" si="58"/>
        <v>18457.147096786484</v>
      </c>
      <c r="AK53" s="42">
        <f t="shared" si="62"/>
        <v>167445.95841087948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266996.8104052635</v>
      </c>
      <c r="K54" s="11">
        <f t="shared" si="41"/>
        <v>2669.9681040526352</v>
      </c>
      <c r="L54" s="24">
        <f t="shared" si="49"/>
        <v>29367.046707793543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L'!$B$8:$AV$128, 7)</f>
        <v>46.10615484618458</v>
      </c>
      <c r="S54" s="46">
        <f>VLOOKUP(I54, '[1]Lapse Rates'!$A$4:$F$24, 3)</f>
        <v>7.4594940000000001E-4</v>
      </c>
      <c r="T54" s="33">
        <f t="shared" si="59"/>
        <v>0.71177703721365249</v>
      </c>
      <c r="U54" s="33">
        <f t="shared" si="50"/>
        <v>3.2817302293731143E-2</v>
      </c>
      <c r="V54" s="39">
        <f t="shared" si="45"/>
        <v>5.3094965384330173E-4</v>
      </c>
      <c r="W54" s="32">
        <f t="shared" si="51"/>
        <v>0.67842878526607808</v>
      </c>
      <c r="X54" s="31"/>
      <c r="Y54" s="5">
        <f t="shared" si="56"/>
        <v>0</v>
      </c>
      <c r="Z54" s="5">
        <f t="shared" si="46"/>
        <v>4.2865277334414076</v>
      </c>
      <c r="AA54" s="5">
        <f t="shared" si="52"/>
        <v>0</v>
      </c>
      <c r="AB54" s="5">
        <f t="shared" si="35"/>
        <v>4.0856948892200498</v>
      </c>
      <c r="AC54" s="32"/>
      <c r="AD54" s="5">
        <f t="shared" si="57"/>
        <v>181138.32175316027</v>
      </c>
      <c r="AE54" s="5">
        <f t="shared" si="37"/>
        <v>-1811.3832175316029</v>
      </c>
      <c r="AF54" s="5">
        <f t="shared" si="37"/>
        <v>-19923.449824820549</v>
      </c>
      <c r="AG54" s="5">
        <f t="shared" si="60"/>
        <v>-19763.531143051412</v>
      </c>
      <c r="AH54" s="5">
        <f t="shared" si="61"/>
        <v>139639.9575677567</v>
      </c>
      <c r="AI54" s="42">
        <f t="shared" si="55"/>
        <v>0</v>
      </c>
      <c r="AJ54" s="42">
        <f t="shared" si="58"/>
        <v>17592.393178715822</v>
      </c>
      <c r="AK54" s="42">
        <f t="shared" si="62"/>
        <v>157232.35074647254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266996.8104052635</v>
      </c>
      <c r="K55" s="11">
        <f t="shared" si="41"/>
        <v>2669.9681040526352</v>
      </c>
      <c r="L55" s="24">
        <f t="shared" si="49"/>
        <v>29367.046707793543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L'!$B$8:$AV$128, 7)</f>
        <v>52.123673356517571</v>
      </c>
      <c r="S55" s="46">
        <f>VLOOKUP(I55, '[1]Lapse Rates'!$A$4:$F$24, 3)</f>
        <v>5.9837330000000002E-4</v>
      </c>
      <c r="T55" s="33">
        <f t="shared" si="59"/>
        <v>0.67842878526607808</v>
      </c>
      <c r="U55" s="33">
        <f t="shared" si="50"/>
        <v>3.5362200398868053E-2</v>
      </c>
      <c r="V55" s="39">
        <f t="shared" si="45"/>
        <v>4.0595367105465452E-4</v>
      </c>
      <c r="W55" s="32">
        <f t="shared" si="51"/>
        <v>0.64266063119615535</v>
      </c>
      <c r="X55" s="31"/>
      <c r="Y55" s="5">
        <f t="shared" si="56"/>
        <v>0</v>
      </c>
      <c r="Z55" s="5">
        <f t="shared" si="56"/>
        <v>4.0856948892200498</v>
      </c>
      <c r="AA55" s="5">
        <f t="shared" si="52"/>
        <v>0</v>
      </c>
      <c r="AB55" s="5">
        <f t="shared" si="35"/>
        <v>3.8702886926462945</v>
      </c>
      <c r="AC55" s="32"/>
      <c r="AD55" s="5">
        <f t="shared" si="57"/>
        <v>171588.33870240685</v>
      </c>
      <c r="AE55" s="5">
        <f t="shared" si="37"/>
        <v>-1715.8833870240687</v>
      </c>
      <c r="AF55" s="5">
        <f t="shared" si="37"/>
        <v>-18873.044773597576</v>
      </c>
      <c r="AG55" s="5">
        <f t="shared" si="60"/>
        <v>-21296.142584009907</v>
      </c>
      <c r="AH55" s="5">
        <f t="shared" si="61"/>
        <v>129703.26795777527</v>
      </c>
      <c r="AI55" s="42">
        <f t="shared" si="55"/>
        <v>0</v>
      </c>
      <c r="AJ55" s="42">
        <f t="shared" si="58"/>
        <v>16664.888673107682</v>
      </c>
      <c r="AK55" s="42">
        <f t="shared" si="62"/>
        <v>146368.15663088296</v>
      </c>
    </row>
    <row r="56" spans="1:37" ht="15" x14ac:dyDescent="0.2">
      <c r="I56" s="2">
        <f t="shared" si="40"/>
        <v>19</v>
      </c>
      <c r="J56" s="11">
        <f t="shared" si="32"/>
        <v>266996.8104052635</v>
      </c>
      <c r="K56" s="11">
        <f t="shared" si="41"/>
        <v>2669.9681040526352</v>
      </c>
      <c r="L56" s="24">
        <f t="shared" si="49"/>
        <v>29367.046707793543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L'!$B$8:$AV$128, 7)</f>
        <v>58.940335152071832</v>
      </c>
      <c r="S56" s="46">
        <f>VLOOKUP(I56, '[1]Lapse Rates'!$A$4:$F$24, 3)</f>
        <v>4.66450453E-2</v>
      </c>
      <c r="T56" s="33">
        <f t="shared" si="59"/>
        <v>0.64266063119615535</v>
      </c>
      <c r="U56" s="33">
        <f t="shared" si="50"/>
        <v>3.7878632991743426E-2</v>
      </c>
      <c r="V56" s="39">
        <f t="shared" si="45"/>
        <v>2.997693425467126E-2</v>
      </c>
      <c r="W56" s="32">
        <f t="shared" si="51"/>
        <v>0.57480506394974062</v>
      </c>
      <c r="X56" s="31"/>
      <c r="Y56" s="5">
        <f t="shared" si="56"/>
        <v>0</v>
      </c>
      <c r="Z56" s="5">
        <f t="shared" si="56"/>
        <v>3.8702886926462945</v>
      </c>
      <c r="AA56" s="5">
        <f t="shared" si="52"/>
        <v>0</v>
      </c>
      <c r="AB56" s="5">
        <f t="shared" si="35"/>
        <v>3.4616427885738834</v>
      </c>
      <c r="AC56" s="32"/>
      <c r="AD56" s="5">
        <f t="shared" si="57"/>
        <v>153471.11867937425</v>
      </c>
      <c r="AE56" s="5">
        <f t="shared" si="37"/>
        <v>-1534.7111867937426</v>
      </c>
      <c r="AF56" s="5">
        <f t="shared" si="37"/>
        <v>-16880.327160888286</v>
      </c>
      <c r="AG56" s="5">
        <f t="shared" si="60"/>
        <v>-22811.611267984652</v>
      </c>
      <c r="AH56" s="5">
        <f t="shared" si="61"/>
        <v>112244.46906370755</v>
      </c>
      <c r="AI56" s="42">
        <f t="shared" si="55"/>
        <v>0</v>
      </c>
      <c r="AJ56" s="42">
        <f t="shared" si="58"/>
        <v>14905.341250342897</v>
      </c>
      <c r="AK56" s="42">
        <f t="shared" si="62"/>
        <v>127149.81031405045</v>
      </c>
    </row>
    <row r="57" spans="1:37" ht="15" x14ac:dyDescent="0.2">
      <c r="I57" s="2">
        <f t="shared" si="40"/>
        <v>20</v>
      </c>
      <c r="J57" s="11">
        <f t="shared" si="32"/>
        <v>266996.8104052635</v>
      </c>
      <c r="K57" s="11">
        <f t="shared" si="41"/>
        <v>2669.9681040526352</v>
      </c>
      <c r="L57" s="24">
        <f t="shared" si="49"/>
        <v>29367.046707793543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L'!$B$8:$AV$128, 7)</f>
        <v>66.688418794210193</v>
      </c>
      <c r="S57" s="46">
        <f>VLOOKUP(I57, '[1]Lapse Rates'!$A$4:$F$24, 3)</f>
        <v>0</v>
      </c>
      <c r="T57" s="33">
        <f t="shared" si="59"/>
        <v>0.57480506394974062</v>
      </c>
      <c r="U57" s="33">
        <f t="shared" si="50"/>
        <v>3.8332840829713076E-2</v>
      </c>
      <c r="V57" s="39">
        <f t="shared" si="45"/>
        <v>0</v>
      </c>
      <c r="W57" s="32">
        <f t="shared" si="51"/>
        <v>0.53647222312002751</v>
      </c>
      <c r="X57" s="31"/>
      <c r="Y57" s="5">
        <f t="shared" si="56"/>
        <v>0</v>
      </c>
      <c r="Z57" s="5">
        <f t="shared" si="56"/>
        <v>3.4616427885738834</v>
      </c>
      <c r="AA57" s="5">
        <f t="shared" si="52"/>
        <v>0</v>
      </c>
      <c r="AB57" s="5">
        <f t="shared" si="35"/>
        <v>3.2307913045735104</v>
      </c>
      <c r="AC57" s="32"/>
      <c r="AD57" s="5">
        <f t="shared" si="57"/>
        <v>143236.3724440682</v>
      </c>
      <c r="AE57" s="5">
        <f t="shared" si="37"/>
        <v>-1432.3637244406821</v>
      </c>
      <c r="AF57" s="5">
        <f t="shared" si="37"/>
        <v>-15754.604833799687</v>
      </c>
      <c r="AG57" s="5">
        <f t="shared" si="60"/>
        <v>-23085.148400037277</v>
      </c>
      <c r="AH57" s="5">
        <f t="shared" si="61"/>
        <v>102964.25548579055</v>
      </c>
      <c r="AI57" s="42">
        <f t="shared" si="55"/>
        <v>0</v>
      </c>
      <c r="AJ57" s="42">
        <f t="shared" si="58"/>
        <v>13911.312842553019</v>
      </c>
      <c r="AK57" s="42">
        <f t="shared" si="62"/>
        <v>116875.56832834356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4655332.2651666841</v>
      </c>
      <c r="AE60" s="21">
        <f t="shared" ref="AE60:AK60" si="63">SUM(AE37:AE57)</f>
        <v>-148040.57608017258</v>
      </c>
      <c r="AF60" s="21">
        <f t="shared" si="63"/>
        <v>-490997.12339407997</v>
      </c>
      <c r="AG60" s="21">
        <f t="shared" si="63"/>
        <v>-242288.27805722383</v>
      </c>
      <c r="AH60" s="21">
        <f t="shared" si="63"/>
        <v>3774006.2876352081</v>
      </c>
      <c r="AI60" s="21">
        <f t="shared" si="63"/>
        <v>0</v>
      </c>
      <c r="AJ60" s="21">
        <f t="shared" si="63"/>
        <v>426459.86640094512</v>
      </c>
      <c r="AK60" s="21">
        <f t="shared" si="63"/>
        <v>4200466.154036154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2303522.5934415055</v>
      </c>
      <c r="AE62" s="21">
        <f t="shared" ref="AE62:AK62" si="64">AE37+NPV($D$6,AE38:AE57)</f>
        <v>-124758.46097475805</v>
      </c>
      <c r="AF62" s="21">
        <f t="shared" si="64"/>
        <v>-234916.55047669902</v>
      </c>
      <c r="AG62" s="21">
        <f t="shared" si="64"/>
        <v>-78905.053095867319</v>
      </c>
      <c r="AH62" s="21">
        <f t="shared" si="64"/>
        <v>1864942.5288941802</v>
      </c>
      <c r="AI62" s="21">
        <f t="shared" si="64"/>
        <v>0</v>
      </c>
      <c r="AJ62" s="21">
        <f t="shared" si="64"/>
        <v>198025.92640261521</v>
      </c>
      <c r="AK62" s="21">
        <f t="shared" si="64"/>
        <v>2062968.4552967951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3442585.9041402377</v>
      </c>
      <c r="AE64" s="21">
        <f t="shared" ref="AE64:AK64" si="65">AE37+NPV($D$7,AE38:AE57)</f>
        <v>-136005.94878537947</v>
      </c>
      <c r="AF64" s="21">
        <f t="shared" si="65"/>
        <v>-358627.95338765538</v>
      </c>
      <c r="AG64" s="21">
        <f t="shared" si="65"/>
        <v>-152821.20803658196</v>
      </c>
      <c r="AH64" s="21">
        <f t="shared" si="65"/>
        <v>2795130.7939306204</v>
      </c>
      <c r="AI64" s="21">
        <f t="shared" si="65"/>
        <v>0</v>
      </c>
      <c r="AJ64" s="21">
        <f t="shared" si="65"/>
        <v>308667.26157586608</v>
      </c>
      <c r="AK64" s="21">
        <f t="shared" si="65"/>
        <v>3103798.0555064855</v>
      </c>
    </row>
    <row r="68" spans="1:39" x14ac:dyDescent="0.15">
      <c r="A68" s="43" t="s">
        <v>40</v>
      </c>
      <c r="B68" s="15">
        <f>B4</f>
        <v>65</v>
      </c>
      <c r="C68" s="15"/>
      <c r="D68" s="15"/>
      <c r="G68" t="s">
        <v>12</v>
      </c>
      <c r="H68" s="51">
        <v>277995.30801081774</v>
      </c>
    </row>
    <row r="69" spans="1:39" x14ac:dyDescent="0.15">
      <c r="G69" s="49" t="s">
        <v>111</v>
      </c>
      <c r="I69" s="1">
        <v>0</v>
      </c>
      <c r="J69" s="11">
        <f>H$68</f>
        <v>277995.30801081774</v>
      </c>
      <c r="K69" s="11">
        <f>J69*$C$10</f>
        <v>111198.1232043271</v>
      </c>
      <c r="L69" s="24">
        <f>$C$78</f>
        <v>38914.771645256456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277995.30801081774</v>
      </c>
      <c r="AE69" s="5">
        <f>-$W69*K69</f>
        <v>-111198.1232043271</v>
      </c>
      <c r="AF69" s="5">
        <f>-$W69*L69</f>
        <v>-38914.771645256456</v>
      </c>
      <c r="AG69" s="5"/>
      <c r="AH69" s="5">
        <f>SUM(AD69:AG69)</f>
        <v>127882.41316123417</v>
      </c>
      <c r="AI69" s="42">
        <f>Y69-AA69</f>
        <v>0</v>
      </c>
      <c r="AJ69" s="42"/>
      <c r="AK69" s="42">
        <f>SUM(AH69:AJ69)</f>
        <v>127882.41316123417</v>
      </c>
      <c r="AL69" s="6" t="s">
        <v>39</v>
      </c>
      <c r="AM69" s="36">
        <f>AK96</f>
        <v>3247986.7259201659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277995.30801081774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L'!$B$8:$AV$128, 10)</f>
        <v>7.0139148782896958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7.0139148782896957E-3</v>
      </c>
      <c r="V70" s="39">
        <f>MIN(S70*T70,T70-U70)</f>
        <v>3.4608985999999998E-3</v>
      </c>
      <c r="W70" s="32">
        <f>T70-SUM(U70:V70)</f>
        <v>0.98952518652171029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5.9592076355378305</v>
      </c>
      <c r="AC70" s="32"/>
      <c r="AD70" s="5">
        <f t="shared" ref="AD70:AD72" si="74">$W70*J70</f>
        <v>275083.35901156475</v>
      </c>
      <c r="AE70" s="5">
        <f t="shared" ref="AE70:AF89" si="75">-$W70*K70</f>
        <v>0</v>
      </c>
      <c r="AF70" s="5">
        <f t="shared" si="75"/>
        <v>0</v>
      </c>
      <c r="AG70" s="5">
        <f>-U70*M70</f>
        <v>-4223.9829432375254</v>
      </c>
      <c r="AH70" s="5">
        <f t="shared" ref="AH70:AH78" si="76">SUM(AD70:AG70)</f>
        <v>270859.37606832723</v>
      </c>
      <c r="AI70" s="42">
        <f>-M70*$W69*(N70-N69)/1000</f>
        <v>0</v>
      </c>
      <c r="AJ70" s="42">
        <f>$D$6*SUM(Y70:Z70,AD70:AE70)</f>
        <v>26986.268305683505</v>
      </c>
      <c r="AK70" s="42">
        <f t="shared" ref="AK70" si="77">SUM(AH70:AJ70)</f>
        <v>297845.64437401074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277995.30801081774</v>
      </c>
      <c r="K71" s="11">
        <f t="shared" ref="K71:K89" si="79">J71*$C$11</f>
        <v>2779.9530801081773</v>
      </c>
      <c r="L71" s="24">
        <f>$C$79</f>
        <v>30574.912404931918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L'!$B$8:$AV$128, 10)</f>
        <v>7.7836532508279328</v>
      </c>
      <c r="S71" s="46">
        <f>VLOOKUP(I71, '[1]Lapse Rates'!$A$4:$F$24, 3)</f>
        <v>3.2267923000000001E-3</v>
      </c>
      <c r="T71" s="33">
        <f t="shared" ref="T71:T73" si="80">W70</f>
        <v>0.98952518652171029</v>
      </c>
      <c r="U71" s="33">
        <f>T71*R71/1000</f>
        <v>7.7021209348458273E-3</v>
      </c>
      <c r="V71" s="39">
        <f t="shared" ref="V71:V89" si="81">MIN(S71*T71,T71-U71)</f>
        <v>3.1929922525243187E-3</v>
      </c>
      <c r="W71" s="32">
        <f>T71-SUM(U71:V71)</f>
        <v>0.97863007333434016</v>
      </c>
      <c r="X71" s="32"/>
      <c r="Y71" s="5">
        <f t="shared" ref="Y71:Z86" si="82">AA70</f>
        <v>0</v>
      </c>
      <c r="Z71" s="5">
        <f t="shared" si="82"/>
        <v>5.9592076355378305</v>
      </c>
      <c r="AA71" s="5">
        <f>O71*W71</f>
        <v>0</v>
      </c>
      <c r="AB71" s="5">
        <f t="shared" si="73"/>
        <v>5.8935941043406634</v>
      </c>
      <c r="AC71" s="32"/>
      <c r="AD71" s="5">
        <f t="shared" si="74"/>
        <v>272054.56866522902</v>
      </c>
      <c r="AE71" s="5">
        <f t="shared" si="75"/>
        <v>-2720.5456866522904</v>
      </c>
      <c r="AF71" s="5">
        <f t="shared" si="75"/>
        <v>-29921.528769029548</v>
      </c>
      <c r="AG71" s="5">
        <f t="shared" ref="AG71:AG74" si="83">-U71*M71</f>
        <v>-4638.4405884712678</v>
      </c>
      <c r="AH71" s="5">
        <f t="shared" si="76"/>
        <v>234774.0536210759</v>
      </c>
      <c r="AI71" s="42">
        <f>-M71*($W70*N71-$W69*N70)/1000</f>
        <v>0</v>
      </c>
      <c r="AJ71" s="42">
        <f t="shared" ref="AJ71:AJ72" si="84">$D$6*SUM(Y71:Z71,AD71:AE71)</f>
        <v>26422.252252467424</v>
      </c>
      <c r="AK71" s="42">
        <f>SUM(AH71:AJ71)</f>
        <v>261196.30587354332</v>
      </c>
      <c r="AL71" s="48" t="s">
        <v>59</v>
      </c>
      <c r="AM71" s="54">
        <f>AK96/AD96</f>
        <v>0.90409982917358278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277995.30801081774</v>
      </c>
      <c r="K72" s="11">
        <f t="shared" si="79"/>
        <v>2779.9530801081773</v>
      </c>
      <c r="L72" s="24">
        <f t="shared" ref="L72:L89" si="85">$C$79</f>
        <v>30574.912404931918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L'!$B$8:$AV$128, 10)</f>
        <v>8.615600941145793</v>
      </c>
      <c r="S72" s="46">
        <f>VLOOKUP(I72, '[1]Lapse Rates'!$A$4:$F$24, 3)</f>
        <v>2.9657235000000001E-3</v>
      </c>
      <c r="T72" s="33">
        <f t="shared" si="80"/>
        <v>0.97863007333434016</v>
      </c>
      <c r="U72" s="33">
        <f t="shared" ref="U72:U89" si="86">T72*R72/1000</f>
        <v>8.4314861808529179E-3</v>
      </c>
      <c r="V72" s="39">
        <f t="shared" si="81"/>
        <v>2.9023462062943762E-3</v>
      </c>
      <c r="W72" s="32">
        <f t="shared" ref="W72:W89" si="87">T72-SUM(U72:V72)</f>
        <v>0.96729624094719291</v>
      </c>
      <c r="X72" s="32"/>
      <c r="Y72" s="5">
        <f t="shared" si="82"/>
        <v>0</v>
      </c>
      <c r="Z72" s="5">
        <f t="shared" si="82"/>
        <v>5.8935941043406634</v>
      </c>
      <c r="AA72" s="5">
        <f t="shared" ref="AA72:AA89" si="88">O72*W72</f>
        <v>0</v>
      </c>
      <c r="AB72" s="5">
        <f t="shared" si="73"/>
        <v>5.8253384788938707</v>
      </c>
      <c r="AC72" s="32"/>
      <c r="AD72" s="5">
        <f t="shared" si="74"/>
        <v>268903.81643982104</v>
      </c>
      <c r="AE72" s="5">
        <f t="shared" si="75"/>
        <v>-2689.0381643982105</v>
      </c>
      <c r="AF72" s="5">
        <f>-$W72*L72</f>
        <v>-29574.997836580344</v>
      </c>
      <c r="AG72" s="5">
        <f t="shared" si="83"/>
        <v>-5077.685491208872</v>
      </c>
      <c r="AH72" s="5">
        <f t="shared" si="76"/>
        <v>231562.0949476336</v>
      </c>
      <c r="AI72" s="42">
        <f>-M72*($W71*N72-$W70*N71)/1000</f>
        <v>0</v>
      </c>
      <c r="AJ72" s="42">
        <f t="shared" si="84"/>
        <v>26116.247910400616</v>
      </c>
      <c r="AK72" s="42">
        <f t="shared" ref="AK72:AK79" si="89">SUM(AH72:AJ72)</f>
        <v>257678.34285803422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277995.30801081774</v>
      </c>
      <c r="K73" s="11">
        <f t="shared" si="79"/>
        <v>2779.9530801081773</v>
      </c>
      <c r="L73" s="24">
        <f t="shared" si="85"/>
        <v>30574.912404931918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L'!$B$8:$AV$128, 10)</f>
        <v>9.5113620184745535</v>
      </c>
      <c r="S73" s="46">
        <f>VLOOKUP(I73, '[1]Lapse Rates'!$A$4:$F$24, 3)</f>
        <v>2.7812204999999998E-3</v>
      </c>
      <c r="T73" s="33">
        <f t="shared" si="80"/>
        <v>0.96729624094719291</v>
      </c>
      <c r="U73" s="33">
        <f t="shared" si="86"/>
        <v>9.2003047267583422E-3</v>
      </c>
      <c r="V73" s="39">
        <f t="shared" si="81"/>
        <v>2.690264134895272E-3</v>
      </c>
      <c r="W73" s="32">
        <f t="shared" si="87"/>
        <v>0.95540567208553928</v>
      </c>
      <c r="X73" s="32"/>
      <c r="Y73" s="5">
        <f>AA72</f>
        <v>0</v>
      </c>
      <c r="Z73" s="5">
        <f t="shared" si="82"/>
        <v>5.8253384788938707</v>
      </c>
      <c r="AA73" s="5">
        <f t="shared" si="88"/>
        <v>0</v>
      </c>
      <c r="AB73" s="5">
        <f t="shared" si="73"/>
        <v>5.753730024944022</v>
      </c>
      <c r="AC73" s="32"/>
      <c r="AD73" s="5">
        <f>$W73*J73</f>
        <v>265598.29408670182</v>
      </c>
      <c r="AE73" s="5">
        <f t="shared" si="75"/>
        <v>-2655.982940867018</v>
      </c>
      <c r="AF73" s="5">
        <f t="shared" si="75"/>
        <v>-29211.444735190471</v>
      </c>
      <c r="AG73" s="5">
        <f t="shared" si="83"/>
        <v>-5540.6903152909499</v>
      </c>
      <c r="AH73" s="5">
        <f t="shared" si="76"/>
        <v>228190.17609535338</v>
      </c>
      <c r="AI73" s="42">
        <f t="shared" ref="AI73:AI89" si="91">-M73*($W72*N73-$W71*N72)/1000</f>
        <v>0</v>
      </c>
      <c r="AJ73" s="42">
        <f>$D$6*SUM(Y73:Z73,AD73:AE73)</f>
        <v>25795.212189111175</v>
      </c>
      <c r="AK73" s="42">
        <f t="shared" si="89"/>
        <v>253985.38828446454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277995.30801081774</v>
      </c>
      <c r="K74" s="11">
        <f t="shared" si="79"/>
        <v>2779.9530801081773</v>
      </c>
      <c r="L74" s="24">
        <f t="shared" si="85"/>
        <v>30574.912404931918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L'!$B$8:$AV$128, 10)</f>
        <v>10.525930148637061</v>
      </c>
      <c r="S74" s="46">
        <f>VLOOKUP(I74, '[1]Lapse Rates'!$A$4:$F$24, 3)</f>
        <v>2.4845683E-3</v>
      </c>
      <c r="T74" s="33">
        <f>W73</f>
        <v>0.95540567208553928</v>
      </c>
      <c r="U74" s="33">
        <f t="shared" si="86"/>
        <v>1.0056533367984032E-2</v>
      </c>
      <c r="V74" s="39">
        <f t="shared" si="81"/>
        <v>2.3737706465039258E-3</v>
      </c>
      <c r="W74" s="32">
        <f t="shared" si="87"/>
        <v>0.94297536807105131</v>
      </c>
      <c r="X74" s="32"/>
      <c r="Y74" s="5">
        <f t="shared" ref="Y74:Z89" si="92">AA73</f>
        <v>0</v>
      </c>
      <c r="Z74" s="5">
        <f t="shared" si="82"/>
        <v>5.753730024944022</v>
      </c>
      <c r="AA74" s="5">
        <f t="shared" si="88"/>
        <v>0</v>
      </c>
      <c r="AB74" s="5">
        <f t="shared" si="73"/>
        <v>5.6788711293806111</v>
      </c>
      <c r="AC74" s="32"/>
      <c r="AD74" s="5">
        <f t="shared" ref="AD74:AD88" si="93">$W74*J74</f>
        <v>262142.72789352614</v>
      </c>
      <c r="AE74" s="5">
        <f t="shared" si="75"/>
        <v>-2621.4272789352613</v>
      </c>
      <c r="AF74" s="5">
        <f t="shared" si="75"/>
        <v>-28831.389278780829</v>
      </c>
      <c r="AG74" s="5">
        <f t="shared" si="83"/>
        <v>-6056.3360336676551</v>
      </c>
      <c r="AH74" s="5">
        <f t="shared" si="76"/>
        <v>224633.57530214239</v>
      </c>
      <c r="AI74" s="42">
        <f t="shared" si="91"/>
        <v>0</v>
      </c>
      <c r="AJ74" s="42">
        <f t="shared" ref="AJ74:AJ89" si="94">$D$6*SUM(Y74:Z74,AD74:AE74)</f>
        <v>25459.604031206814</v>
      </c>
      <c r="AK74" s="42">
        <f t="shared" si="89"/>
        <v>250093.1793333492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277995.30801081774</v>
      </c>
      <c r="K75" s="11">
        <f t="shared" si="79"/>
        <v>2779.9530801081773</v>
      </c>
      <c r="L75" s="24">
        <f t="shared" si="85"/>
        <v>30574.912404931918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L'!$B$8:$AV$128, 10)</f>
        <v>11.801266898961805</v>
      </c>
      <c r="S75" s="46">
        <f>VLOOKUP(I75, '[1]Lapse Rates'!$A$4:$F$24, 3)</f>
        <v>2.4510465999999999E-3</v>
      </c>
      <c r="T75" s="33">
        <f t="shared" ref="T75:T89" si="95">W74</f>
        <v>0.94297536807105131</v>
      </c>
      <c r="U75" s="33">
        <f t="shared" si="86"/>
        <v>1.1128303997753221E-2</v>
      </c>
      <c r="V75" s="39">
        <f t="shared" si="81"/>
        <v>2.3112765697942987E-3</v>
      </c>
      <c r="W75" s="32">
        <f t="shared" si="87"/>
        <v>0.92953578750350374</v>
      </c>
      <c r="X75" s="32"/>
      <c r="Y75" s="5">
        <f t="shared" si="92"/>
        <v>0</v>
      </c>
      <c r="Z75" s="5">
        <f t="shared" si="82"/>
        <v>5.6788711293806111</v>
      </c>
      <c r="AA75" s="5">
        <f t="shared" si="88"/>
        <v>0</v>
      </c>
      <c r="AB75" s="5">
        <f t="shared" si="73"/>
        <v>5.5979340777244753</v>
      </c>
      <c r="AC75" s="32"/>
      <c r="AD75" s="5">
        <f t="shared" si="93"/>
        <v>258406.58755411455</v>
      </c>
      <c r="AE75" s="5">
        <f t="shared" si="75"/>
        <v>-2584.0658755411455</v>
      </c>
      <c r="AF75" s="5">
        <f t="shared" si="75"/>
        <v>-28420.475280169037</v>
      </c>
      <c r="AG75" s="5">
        <f>-U75*M75</f>
        <v>-6701.7873882629247</v>
      </c>
      <c r="AH75" s="5">
        <f t="shared" si="76"/>
        <v>220700.25901014142</v>
      </c>
      <c r="AI75" s="42">
        <f t="shared" si="91"/>
        <v>0</v>
      </c>
      <c r="AJ75" s="42">
        <f t="shared" si="94"/>
        <v>25096.746473925843</v>
      </c>
      <c r="AK75" s="42">
        <f t="shared" si="89"/>
        <v>245797.00548406725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277995.30801081774</v>
      </c>
      <c r="K76" s="11">
        <f t="shared" si="79"/>
        <v>2779.9530801081773</v>
      </c>
      <c r="L76" s="24">
        <f t="shared" si="85"/>
        <v>30574.912404931918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L'!$B$8:$AV$128, 10)</f>
        <v>13.140693935428734</v>
      </c>
      <c r="S76" s="46">
        <f>VLOOKUP(I76, '[1]Lapse Rates'!$A$4:$F$24, 3)</f>
        <v>2.2232648999999998E-3</v>
      </c>
      <c r="T76" s="33">
        <f t="shared" si="95"/>
        <v>0.92953578750350374</v>
      </c>
      <c r="U76" s="33">
        <f t="shared" si="86"/>
        <v>1.2214745285611265E-2</v>
      </c>
      <c r="V76" s="39">
        <f t="shared" si="81"/>
        <v>2.0666042896503984E-3</v>
      </c>
      <c r="W76" s="32">
        <f t="shared" si="87"/>
        <v>0.91525443792824213</v>
      </c>
      <c r="X76" s="32"/>
      <c r="Y76" s="5">
        <f t="shared" si="92"/>
        <v>0</v>
      </c>
      <c r="Z76" s="5">
        <f t="shared" si="82"/>
        <v>5.5979340777244753</v>
      </c>
      <c r="AA76" s="5">
        <f t="shared" si="88"/>
        <v>0</v>
      </c>
      <c r="AB76" s="5">
        <f t="shared" si="73"/>
        <v>5.5119276489908735</v>
      </c>
      <c r="AC76" s="32"/>
      <c r="AD76" s="5">
        <f t="shared" si="93"/>
        <v>254436.43938012954</v>
      </c>
      <c r="AE76" s="5">
        <f t="shared" si="75"/>
        <v>-2544.3643938012951</v>
      </c>
      <c r="AF76" s="5">
        <f t="shared" si="75"/>
        <v>-27983.824267881202</v>
      </c>
      <c r="AG76" s="5">
        <f t="shared" ref="AG76:AG89" si="96">-U76*M76</f>
        <v>-7356.0738386083867</v>
      </c>
      <c r="AH76" s="5">
        <f t="shared" si="76"/>
        <v>216552.17687983866</v>
      </c>
      <c r="AI76" s="42">
        <f t="shared" si="91"/>
        <v>0</v>
      </c>
      <c r="AJ76" s="42">
        <f t="shared" si="94"/>
        <v>24711.161713491827</v>
      </c>
      <c r="AK76" s="42">
        <f t="shared" si="89"/>
        <v>241263.3385933305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277995.30801081774</v>
      </c>
      <c r="K77" s="11">
        <f t="shared" si="79"/>
        <v>2779.9530801081773</v>
      </c>
      <c r="L77" s="24">
        <f t="shared" si="85"/>
        <v>30574.912404931918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L'!$B$8:$AV$128, 10)</f>
        <v>14.693184445935938</v>
      </c>
      <c r="S77" s="46">
        <f>VLOOKUP(I77, '[1]Lapse Rates'!$A$4:$F$24, 3)</f>
        <v>2.1873403E-3</v>
      </c>
      <c r="T77" s="33">
        <f t="shared" si="95"/>
        <v>0.91525443792824213</v>
      </c>
      <c r="U77" s="33">
        <f t="shared" si="86"/>
        <v>1.3448002271441085E-2</v>
      </c>
      <c r="V77" s="39">
        <f t="shared" si="81"/>
        <v>2.0019729168342924E-3</v>
      </c>
      <c r="W77" s="32">
        <f t="shared" si="87"/>
        <v>0.89980446273996673</v>
      </c>
      <c r="X77" s="32"/>
      <c r="Y77" s="5">
        <f t="shared" si="92"/>
        <v>0</v>
      </c>
      <c r="Z77" s="5">
        <f t="shared" si="82"/>
        <v>5.5119276489908735</v>
      </c>
      <c r="AA77" s="5">
        <f t="shared" si="88"/>
        <v>0</v>
      </c>
      <c r="AB77" s="5">
        <f t="shared" si="73"/>
        <v>5.418883417914274</v>
      </c>
      <c r="AC77" s="32"/>
      <c r="AD77" s="5">
        <f t="shared" si="93"/>
        <v>250141.41876890542</v>
      </c>
      <c r="AE77" s="5">
        <f t="shared" si="75"/>
        <v>-2501.4141876890544</v>
      </c>
      <c r="AF77" s="5">
        <f t="shared" si="75"/>
        <v>-27511.442629841309</v>
      </c>
      <c r="AG77" s="5">
        <f t="shared" si="96"/>
        <v>-8098.7769599276935</v>
      </c>
      <c r="AH77" s="5">
        <f t="shared" si="76"/>
        <v>212029.78499144738</v>
      </c>
      <c r="AI77" s="42">
        <f t="shared" si="91"/>
        <v>0</v>
      </c>
      <c r="AJ77" s="42">
        <f t="shared" si="94"/>
        <v>24294.025169519693</v>
      </c>
      <c r="AK77" s="42">
        <f t="shared" si="89"/>
        <v>236323.81016096706</v>
      </c>
    </row>
    <row r="78" spans="1:39" ht="15" x14ac:dyDescent="0.2">
      <c r="A78" s="12"/>
      <c r="B78" s="13">
        <v>1</v>
      </c>
      <c r="C78" s="10">
        <f>$H$68*0.14+$B$81</f>
        <v>38914.771645256456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277995.30801081774</v>
      </c>
      <c r="K78" s="11">
        <f t="shared" si="79"/>
        <v>2779.9530801081773</v>
      </c>
      <c r="L78" s="24">
        <f t="shared" si="85"/>
        <v>30574.912404931918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L'!$B$8:$AV$128, 10)</f>
        <v>16.494131715966081</v>
      </c>
      <c r="S78" s="46">
        <f>VLOOKUP(I78, '[1]Lapse Rates'!$A$4:$F$24, 3)</f>
        <v>1.9768835000000002E-3</v>
      </c>
      <c r="T78" s="33">
        <f t="shared" si="95"/>
        <v>0.89980446273996673</v>
      </c>
      <c r="U78" s="33">
        <f t="shared" si="86"/>
        <v>1.4841493327047104E-2</v>
      </c>
      <c r="V78" s="39">
        <f t="shared" si="81"/>
        <v>1.7788085956170051E-3</v>
      </c>
      <c r="W78" s="32">
        <f t="shared" si="87"/>
        <v>0.88318416081730267</v>
      </c>
      <c r="X78" s="32"/>
      <c r="Y78" s="5">
        <f t="shared" si="92"/>
        <v>0</v>
      </c>
      <c r="Z78" s="5">
        <f t="shared" si="82"/>
        <v>5.418883417914274</v>
      </c>
      <c r="AA78" s="5">
        <f t="shared" si="88"/>
        <v>0</v>
      </c>
      <c r="AB78" s="5">
        <f t="shared" si="73"/>
        <v>5.3187911398484333</v>
      </c>
      <c r="AC78" s="32"/>
      <c r="AD78" s="5">
        <f t="shared" si="93"/>
        <v>245521.05281668165</v>
      </c>
      <c r="AE78" s="5">
        <f t="shared" si="75"/>
        <v>-2455.2105281668164</v>
      </c>
      <c r="AF78" s="5">
        <f t="shared" si="75"/>
        <v>-27003.278354412334</v>
      </c>
      <c r="AG78" s="5">
        <f t="shared" si="96"/>
        <v>-8937.9776848542497</v>
      </c>
      <c r="AH78" s="5">
        <f t="shared" si="76"/>
        <v>207124.58624924827</v>
      </c>
      <c r="AI78" s="42">
        <f t="shared" si="91"/>
        <v>0</v>
      </c>
      <c r="AJ78" s="42">
        <f t="shared" si="94"/>
        <v>23845.290720966605</v>
      </c>
      <c r="AK78" s="42">
        <f t="shared" si="89"/>
        <v>230969.87697021489</v>
      </c>
    </row>
    <row r="79" spans="1:39" ht="15" x14ac:dyDescent="0.2">
      <c r="A79" s="12"/>
      <c r="B79" s="70" t="s">
        <v>49</v>
      </c>
      <c r="C79" s="10">
        <f>$H$68*0.11+$B$81</f>
        <v>30574.912404931918</v>
      </c>
      <c r="D79" s="1"/>
      <c r="E79" s="1"/>
      <c r="F79" s="1"/>
      <c r="I79" s="2">
        <f t="shared" si="78"/>
        <v>10</v>
      </c>
      <c r="J79" s="11">
        <f t="shared" si="68"/>
        <v>277995.30801081774</v>
      </c>
      <c r="K79" s="11">
        <f t="shared" si="79"/>
        <v>2779.9530801081773</v>
      </c>
      <c r="L79" s="24">
        <f t="shared" si="85"/>
        <v>30574.912404931918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L'!$B$8:$AV$128, 10)</f>
        <v>18.646720145215511</v>
      </c>
      <c r="S79" s="46">
        <f>VLOOKUP(I79, '[1]Lapse Rates'!$A$4:$F$24, 3)</f>
        <v>1.6914747999999999E-3</v>
      </c>
      <c r="T79" s="33">
        <f t="shared" si="95"/>
        <v>0.88318416081730267</v>
      </c>
      <c r="U79" s="33">
        <f t="shared" si="86"/>
        <v>1.6468487883447253E-2</v>
      </c>
      <c r="V79" s="39">
        <f t="shared" si="81"/>
        <v>1.4938837517816147E-3</v>
      </c>
      <c r="W79" s="32">
        <f t="shared" si="87"/>
        <v>0.86522178918207382</v>
      </c>
      <c r="X79" s="32"/>
      <c r="Y79" s="5">
        <f t="shared" si="92"/>
        <v>0</v>
      </c>
      <c r="Z79" s="5">
        <f t="shared" si="82"/>
        <v>5.3187911398484333</v>
      </c>
      <c r="AA79" s="5">
        <f t="shared" si="88"/>
        <v>0</v>
      </c>
      <c r="AB79" s="5">
        <f t="shared" si="73"/>
        <v>5.2106165287733113</v>
      </c>
      <c r="AC79" s="32"/>
      <c r="AD79" s="5">
        <f t="shared" si="93"/>
        <v>240527.59778134144</v>
      </c>
      <c r="AE79" s="5">
        <f t="shared" si="75"/>
        <v>-2405.2759778134141</v>
      </c>
      <c r="AF79" s="5">
        <f t="shared" si="75"/>
        <v>-26454.080415080378</v>
      </c>
      <c r="AG79" s="5">
        <f t="shared" si="96"/>
        <v>-9917.8009895605555</v>
      </c>
      <c r="AH79" s="5">
        <f>SUM(AD79:AG79)</f>
        <v>201750.44039888709</v>
      </c>
      <c r="AI79" s="42">
        <f t="shared" si="91"/>
        <v>0</v>
      </c>
      <c r="AJ79" s="42">
        <f t="shared" si="94"/>
        <v>23360.321542336918</v>
      </c>
      <c r="AK79" s="42">
        <f t="shared" si="89"/>
        <v>225110.76194122402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277995.30801081774</v>
      </c>
      <c r="K80" s="11">
        <f t="shared" si="79"/>
        <v>2779.9530801081773</v>
      </c>
      <c r="L80" s="24">
        <f t="shared" si="85"/>
        <v>30574.912404931918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L'!$B$8:$AV$128, 10)</f>
        <v>21.145829287176852</v>
      </c>
      <c r="S80" s="46">
        <f>VLOOKUP(I80, '[1]Lapse Rates'!$A$4:$F$24, 3)</f>
        <v>1.5867464999999999E-3</v>
      </c>
      <c r="T80" s="33">
        <f t="shared" si="95"/>
        <v>0.86522178918207382</v>
      </c>
      <c r="U80" s="33">
        <f t="shared" si="86"/>
        <v>1.8295832249589854E-2</v>
      </c>
      <c r="V80" s="39">
        <f t="shared" si="81"/>
        <v>1.3728876457083934E-3</v>
      </c>
      <c r="W80" s="32">
        <f t="shared" si="87"/>
        <v>0.84555306928677554</v>
      </c>
      <c r="X80" s="31"/>
      <c r="Y80" s="5">
        <f t="shared" si="92"/>
        <v>0</v>
      </c>
      <c r="Z80" s="5">
        <f t="shared" si="82"/>
        <v>5.2106165287733113</v>
      </c>
      <c r="AA80" s="5">
        <f t="shared" si="88"/>
        <v>0</v>
      </c>
      <c r="AB80" s="5">
        <f t="shared" si="73"/>
        <v>5.0921657936350551</v>
      </c>
      <c r="AC80" s="32"/>
      <c r="AD80" s="5">
        <f t="shared" si="93"/>
        <v>235059.78593586947</v>
      </c>
      <c r="AE80" s="5">
        <f t="shared" si="75"/>
        <v>-2350.5978593586947</v>
      </c>
      <c r="AF80" s="5">
        <f t="shared" si="75"/>
        <v>-25852.711027164492</v>
      </c>
      <c r="AG80" s="5">
        <f t="shared" si="96"/>
        <v>-11018.280759838248</v>
      </c>
      <c r="AH80" s="5">
        <f t="shared" ref="AH80:AH89" si="97">SUM(AD80:AG80)</f>
        <v>195838.19628950802</v>
      </c>
      <c r="AI80" s="42">
        <f t="shared" si="91"/>
        <v>0</v>
      </c>
      <c r="AJ80" s="42">
        <f t="shared" si="94"/>
        <v>22829.28251178718</v>
      </c>
      <c r="AK80" s="42">
        <f t="shared" ref="AK80:AK89" si="98">SUM(AH80:AJ80)</f>
        <v>218667.47880129519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277995.30801081774</v>
      </c>
      <c r="K81" s="11">
        <f t="shared" si="79"/>
        <v>2779.9530801081773</v>
      </c>
      <c r="L81" s="24">
        <f t="shared" si="85"/>
        <v>30574.912404931918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L'!$B$8:$AV$128, 10)</f>
        <v>24.037023392926514</v>
      </c>
      <c r="S81" s="46">
        <f>VLOOKUP(I81, '[1]Lapse Rates'!$A$4:$F$24, 3)</f>
        <v>1.4412507000000001E-3</v>
      </c>
      <c r="T81" s="33">
        <f t="shared" si="95"/>
        <v>0.84555306928677554</v>
      </c>
      <c r="U81" s="33">
        <f t="shared" si="86"/>
        <v>2.0324578906407036E-2</v>
      </c>
      <c r="V81" s="39">
        <f t="shared" si="81"/>
        <v>1.2186539529967138E-3</v>
      </c>
      <c r="W81" s="32">
        <f t="shared" si="87"/>
        <v>0.8240098364273718</v>
      </c>
      <c r="X81" s="31"/>
      <c r="Y81" s="5">
        <f t="shared" si="92"/>
        <v>0</v>
      </c>
      <c r="Z81" s="5">
        <f t="shared" si="82"/>
        <v>5.0921657936350551</v>
      </c>
      <c r="AA81" s="5">
        <f t="shared" si="88"/>
        <v>0</v>
      </c>
      <c r="AB81" s="5">
        <f t="shared" si="73"/>
        <v>4.9624261978181972</v>
      </c>
      <c r="AC81" s="32"/>
      <c r="AD81" s="5">
        <f t="shared" si="93"/>
        <v>229070.86828157076</v>
      </c>
      <c r="AE81" s="5">
        <f t="shared" si="75"/>
        <v>-2290.7086828157076</v>
      </c>
      <c r="AF81" s="5">
        <f t="shared" si="75"/>
        <v>-25194.028569569171</v>
      </c>
      <c r="AG81" s="5">
        <f t="shared" si="96"/>
        <v>-12240.050830226603</v>
      </c>
      <c r="AH81" s="5">
        <f t="shared" si="97"/>
        <v>189346.08019895927</v>
      </c>
      <c r="AI81" s="42">
        <f t="shared" si="91"/>
        <v>0</v>
      </c>
      <c r="AJ81" s="42">
        <f t="shared" si="94"/>
        <v>22247.633198102227</v>
      </c>
      <c r="AK81" s="42">
        <f t="shared" si="98"/>
        <v>211593.71339706151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277995.30801081774</v>
      </c>
      <c r="K82" s="11">
        <f t="shared" si="79"/>
        <v>2779.9530801081773</v>
      </c>
      <c r="L82" s="24">
        <f t="shared" si="85"/>
        <v>30574.912404931918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L'!$B$8:$AV$128, 10)</f>
        <v>27.400284198965839</v>
      </c>
      <c r="S82" s="46">
        <f>VLOOKUP(I82, '[1]Lapse Rates'!$A$4:$F$24, 3)</f>
        <v>1.3481251E-3</v>
      </c>
      <c r="T82" s="33">
        <f t="shared" si="95"/>
        <v>0.8240098364273718</v>
      </c>
      <c r="U82" s="33">
        <f t="shared" si="86"/>
        <v>2.2578103700853339E-2</v>
      </c>
      <c r="V82" s="39">
        <f t="shared" si="81"/>
        <v>1.1108683431346343E-3</v>
      </c>
      <c r="W82" s="32">
        <f t="shared" si="87"/>
        <v>0.80032086438338379</v>
      </c>
      <c r="X82" s="31"/>
      <c r="Y82" s="5">
        <f t="shared" si="92"/>
        <v>0</v>
      </c>
      <c r="Z82" s="5">
        <f t="shared" si="82"/>
        <v>4.9624261978181972</v>
      </c>
      <c r="AA82" s="5">
        <f t="shared" si="88"/>
        <v>0</v>
      </c>
      <c r="AB82" s="5">
        <f t="shared" si="73"/>
        <v>4.819764338367408</v>
      </c>
      <c r="AC82" s="32"/>
      <c r="AD82" s="5">
        <f t="shared" si="93"/>
        <v>222485.44520174267</v>
      </c>
      <c r="AE82" s="5">
        <f t="shared" si="75"/>
        <v>-2224.8544520174269</v>
      </c>
      <c r="AF82" s="5">
        <f t="shared" si="75"/>
        <v>-24469.740324361355</v>
      </c>
      <c r="AG82" s="5">
        <f t="shared" si="96"/>
        <v>-13597.188813661205</v>
      </c>
      <c r="AH82" s="5">
        <f t="shared" si="97"/>
        <v>182193.66161170267</v>
      </c>
      <c r="AI82" s="42">
        <f t="shared" si="91"/>
        <v>0</v>
      </c>
      <c r="AJ82" s="42">
        <f t="shared" si="94"/>
        <v>21608.050766558055</v>
      </c>
      <c r="AK82" s="42">
        <f t="shared" si="98"/>
        <v>203801.71237826074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277995.30801081774</v>
      </c>
      <c r="K83" s="11">
        <f t="shared" si="79"/>
        <v>2779.9530801081773</v>
      </c>
      <c r="L83" s="24">
        <f t="shared" si="85"/>
        <v>30574.912404931918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L'!$B$8:$AV$128, 10)</f>
        <v>31.196366412006277</v>
      </c>
      <c r="S83" s="46">
        <f>VLOOKUP(I83, '[1]Lapse Rates'!$A$4:$F$24, 3)</f>
        <v>1.1365788999999999E-3</v>
      </c>
      <c r="T83" s="33">
        <f t="shared" si="95"/>
        <v>0.80032086438338379</v>
      </c>
      <c r="U83" s="33">
        <f t="shared" si="86"/>
        <v>2.4967102932477628E-2</v>
      </c>
      <c r="V83" s="39">
        <f t="shared" si="81"/>
        <v>9.0962780768791545E-4</v>
      </c>
      <c r="W83" s="32">
        <f t="shared" si="87"/>
        <v>0.77444413364321829</v>
      </c>
      <c r="X83" s="31"/>
      <c r="Y83" s="5">
        <f t="shared" si="92"/>
        <v>0</v>
      </c>
      <c r="Z83" s="5">
        <f t="shared" si="82"/>
        <v>4.819764338367408</v>
      </c>
      <c r="AA83" s="5">
        <f t="shared" si="88"/>
        <v>0</v>
      </c>
      <c r="AB83" s="5">
        <f t="shared" si="73"/>
        <v>4.6639271615982167</v>
      </c>
      <c r="AC83" s="32"/>
      <c r="AD83" s="5">
        <f t="shared" si="93"/>
        <v>215291.83546931736</v>
      </c>
      <c r="AE83" s="5">
        <f t="shared" si="75"/>
        <v>-2152.9183546931736</v>
      </c>
      <c r="AF83" s="5">
        <f t="shared" si="75"/>
        <v>-23678.561548654787</v>
      </c>
      <c r="AG83" s="5">
        <f t="shared" si="96"/>
        <v>-15035.913431923069</v>
      </c>
      <c r="AH83" s="5">
        <f t="shared" si="97"/>
        <v>174424.44213404635</v>
      </c>
      <c r="AI83" s="42">
        <f t="shared" si="91"/>
        <v>0</v>
      </c>
      <c r="AJ83" s="42">
        <f t="shared" si="94"/>
        <v>20909.400587826229</v>
      </c>
      <c r="AK83" s="42">
        <f t="shared" si="98"/>
        <v>195333.84272187258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277995.30801081774</v>
      </c>
      <c r="K84" s="11">
        <f t="shared" si="79"/>
        <v>2779.9530801081773</v>
      </c>
      <c r="L84" s="24">
        <f t="shared" si="85"/>
        <v>30574.912404931918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L'!$B$8:$AV$128, 10)</f>
        <v>35.46117593488858</v>
      </c>
      <c r="S84" s="46">
        <f>VLOOKUP(I84, '[1]Lapse Rates'!$A$4:$F$24, 3)</f>
        <v>1.0075606E-3</v>
      </c>
      <c r="T84" s="33">
        <f t="shared" si="95"/>
        <v>0.77444413364321829</v>
      </c>
      <c r="U84" s="33">
        <f t="shared" si="86"/>
        <v>2.7462699674864529E-2</v>
      </c>
      <c r="V84" s="39">
        <f t="shared" si="81"/>
        <v>7.8029939596004115E-4</v>
      </c>
      <c r="W84" s="32">
        <f t="shared" si="87"/>
        <v>0.74620113457239368</v>
      </c>
      <c r="X84" s="31"/>
      <c r="Y84" s="5">
        <f t="shared" si="92"/>
        <v>0</v>
      </c>
      <c r="Z84" s="5">
        <f t="shared" si="82"/>
        <v>4.6639271615982167</v>
      </c>
      <c r="AA84" s="5">
        <f t="shared" si="88"/>
        <v>0</v>
      </c>
      <c r="AB84" s="5">
        <f t="shared" si="73"/>
        <v>4.493839630723981</v>
      </c>
      <c r="AC84" s="32"/>
      <c r="AD84" s="5">
        <f t="shared" si="93"/>
        <v>207440.41424347422</v>
      </c>
      <c r="AE84" s="5">
        <f t="shared" si="75"/>
        <v>-2074.4041424347424</v>
      </c>
      <c r="AF84" s="5">
        <f t="shared" si="75"/>
        <v>-22815.034326011752</v>
      </c>
      <c r="AG84" s="5">
        <f t="shared" si="96"/>
        <v>-16538.834162493989</v>
      </c>
      <c r="AH84" s="5">
        <f t="shared" si="97"/>
        <v>166012.14161253374</v>
      </c>
      <c r="AI84" s="42">
        <f t="shared" si="91"/>
        <v>0</v>
      </c>
      <c r="AJ84" s="42">
        <f t="shared" si="94"/>
        <v>20146.863122166527</v>
      </c>
      <c r="AK84" s="42">
        <f t="shared" si="98"/>
        <v>186159.00473470025</v>
      </c>
    </row>
    <row r="85" spans="1:37" ht="15" x14ac:dyDescent="0.2">
      <c r="I85" s="2">
        <f t="shared" si="78"/>
        <v>16</v>
      </c>
      <c r="J85" s="11">
        <f t="shared" si="68"/>
        <v>277995.30801081774</v>
      </c>
      <c r="K85" s="11">
        <f t="shared" si="79"/>
        <v>2779.9530801081773</v>
      </c>
      <c r="L85" s="24">
        <f t="shared" si="85"/>
        <v>30574.912404931918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L'!$B$8:$AV$128, 10)</f>
        <v>40.166154332477632</v>
      </c>
      <c r="S85" s="46">
        <f>VLOOKUP(I85, '[1]Lapse Rates'!$A$4:$F$24, 3)</f>
        <v>8.9731130000000002E-4</v>
      </c>
      <c r="T85" s="33">
        <f t="shared" si="95"/>
        <v>0.74620113457239368</v>
      </c>
      <c r="U85" s="33">
        <f t="shared" si="86"/>
        <v>2.9972029934304676E-2</v>
      </c>
      <c r="V85" s="39">
        <f t="shared" si="81"/>
        <v>6.6957471012462949E-4</v>
      </c>
      <c r="W85" s="32">
        <f t="shared" si="87"/>
        <v>0.71555952992796434</v>
      </c>
      <c r="X85" s="31"/>
      <c r="Y85" s="5">
        <f t="shared" si="92"/>
        <v>0</v>
      </c>
      <c r="Z85" s="5">
        <f t="shared" si="82"/>
        <v>4.493839630723981</v>
      </c>
      <c r="AA85" s="5">
        <f t="shared" si="88"/>
        <v>0</v>
      </c>
      <c r="AB85" s="5">
        <f t="shared" si="73"/>
        <v>4.3093070014898807</v>
      </c>
      <c r="AC85" s="32"/>
      <c r="AD85" s="5">
        <f t="shared" si="93"/>
        <v>198922.19192240041</v>
      </c>
      <c r="AE85" s="5">
        <f t="shared" si="75"/>
        <v>-1989.2219192240041</v>
      </c>
      <c r="AF85" s="5">
        <f t="shared" si="75"/>
        <v>-21878.169948061768</v>
      </c>
      <c r="AG85" s="5">
        <f t="shared" si="96"/>
        <v>-18050.025615306371</v>
      </c>
      <c r="AH85" s="5">
        <f t="shared" si="97"/>
        <v>157004.77443980824</v>
      </c>
      <c r="AI85" s="42">
        <f t="shared" si="91"/>
        <v>0</v>
      </c>
      <c r="AJ85" s="42">
        <f t="shared" si="94"/>
        <v>19319.565202979378</v>
      </c>
      <c r="AK85" s="42">
        <f t="shared" si="98"/>
        <v>176324.33964278761</v>
      </c>
    </row>
    <row r="86" spans="1:37" ht="15" x14ac:dyDescent="0.2">
      <c r="I86" s="2">
        <f t="shared" si="78"/>
        <v>17</v>
      </c>
      <c r="J86" s="11">
        <f t="shared" si="68"/>
        <v>277995.30801081774</v>
      </c>
      <c r="K86" s="11">
        <f t="shared" si="79"/>
        <v>2779.9530801081773</v>
      </c>
      <c r="L86" s="24">
        <f t="shared" si="85"/>
        <v>30574.912404931918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L'!$B$8:$AV$128, 10)</f>
        <v>45.389478864119539</v>
      </c>
      <c r="S86" s="46">
        <f>VLOOKUP(I86, '[1]Lapse Rates'!$A$4:$F$24, 3)</f>
        <v>7.4594940000000001E-4</v>
      </c>
      <c r="T86" s="33">
        <f t="shared" si="95"/>
        <v>0.71555952992796434</v>
      </c>
      <c r="U86" s="33">
        <f t="shared" si="86"/>
        <v>3.2478874159684652E-2</v>
      </c>
      <c r="V86" s="39">
        <f t="shared" si="81"/>
        <v>5.3377120201404703E-4</v>
      </c>
      <c r="W86" s="32">
        <f t="shared" si="87"/>
        <v>0.68254688456626567</v>
      </c>
      <c r="X86" s="31"/>
      <c r="Y86" s="5">
        <f t="shared" si="92"/>
        <v>0</v>
      </c>
      <c r="Z86" s="5">
        <f t="shared" si="82"/>
        <v>4.3093070014898807</v>
      </c>
      <c r="AA86" s="5">
        <f t="shared" si="88"/>
        <v>0</v>
      </c>
      <c r="AB86" s="5">
        <f t="shared" si="73"/>
        <v>4.110495277454576</v>
      </c>
      <c r="AC86" s="32"/>
      <c r="AD86" s="5">
        <f t="shared" si="93"/>
        <v>189744.8314068231</v>
      </c>
      <c r="AE86" s="5">
        <f t="shared" si="75"/>
        <v>-1897.4483140682307</v>
      </c>
      <c r="AF86" s="5">
        <f t="shared" si="75"/>
        <v>-20868.81120787275</v>
      </c>
      <c r="AG86" s="5">
        <f t="shared" si="96"/>
        <v>-19559.71990631273</v>
      </c>
      <c r="AH86" s="5">
        <f t="shared" si="97"/>
        <v>147418.85197856938</v>
      </c>
      <c r="AI86" s="42">
        <f t="shared" si="91"/>
        <v>0</v>
      </c>
      <c r="AJ86" s="42">
        <f t="shared" si="94"/>
        <v>18428.251024416102</v>
      </c>
      <c r="AK86" s="42">
        <f t="shared" si="98"/>
        <v>165847.10300298547</v>
      </c>
    </row>
    <row r="87" spans="1:37" ht="15" x14ac:dyDescent="0.2">
      <c r="I87" s="2">
        <f t="shared" si="78"/>
        <v>18</v>
      </c>
      <c r="J87" s="11">
        <f t="shared" si="68"/>
        <v>277995.30801081774</v>
      </c>
      <c r="K87" s="11">
        <f t="shared" si="79"/>
        <v>2779.9530801081773</v>
      </c>
      <c r="L87" s="24">
        <f t="shared" si="85"/>
        <v>30574.912404931918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L'!$B$8:$AV$128, 10)</f>
        <v>51.313460817297084</v>
      </c>
      <c r="S87" s="46">
        <f>VLOOKUP(I87, '[1]Lapse Rates'!$A$4:$F$24, 3)</f>
        <v>5.9837330000000002E-4</v>
      </c>
      <c r="T87" s="33">
        <f t="shared" si="95"/>
        <v>0.68254688456626567</v>
      </c>
      <c r="U87" s="33">
        <f t="shared" si="86"/>
        <v>3.502384281715927E-2</v>
      </c>
      <c r="V87" s="39">
        <f t="shared" si="81"/>
        <v>4.0841783172263548E-4</v>
      </c>
      <c r="W87" s="32">
        <f t="shared" si="87"/>
        <v>0.64711462391738372</v>
      </c>
      <c r="X87" s="31"/>
      <c r="Y87" s="5">
        <f t="shared" si="92"/>
        <v>0</v>
      </c>
      <c r="Z87" s="5">
        <f t="shared" si="92"/>
        <v>4.110495277454576</v>
      </c>
      <c r="AA87" s="5">
        <f t="shared" si="88"/>
        <v>0</v>
      </c>
      <c r="AB87" s="5">
        <f t="shared" si="73"/>
        <v>3.8971119284714208</v>
      </c>
      <c r="AC87" s="32"/>
      <c r="AD87" s="5">
        <f t="shared" si="93"/>
        <v>179894.82919421757</v>
      </c>
      <c r="AE87" s="5">
        <f t="shared" si="75"/>
        <v>-1798.9482919421757</v>
      </c>
      <c r="AF87" s="5">
        <f t="shared" si="75"/>
        <v>-19785.472942224467</v>
      </c>
      <c r="AG87" s="5">
        <f t="shared" si="96"/>
        <v>-21092.37383593501</v>
      </c>
      <c r="AH87" s="5">
        <f t="shared" si="97"/>
        <v>137218.03412411589</v>
      </c>
      <c r="AI87" s="42">
        <f t="shared" si="91"/>
        <v>0</v>
      </c>
      <c r="AJ87" s="42">
        <f t="shared" si="94"/>
        <v>17471.609156099934</v>
      </c>
      <c r="AK87" s="42">
        <f t="shared" si="98"/>
        <v>154689.64328021582</v>
      </c>
    </row>
    <row r="88" spans="1:37" ht="15" x14ac:dyDescent="0.2">
      <c r="I88" s="2">
        <f t="shared" si="78"/>
        <v>19</v>
      </c>
      <c r="J88" s="11">
        <f t="shared" si="68"/>
        <v>277995.30801081774</v>
      </c>
      <c r="K88" s="11">
        <f t="shared" si="79"/>
        <v>2779.9530801081773</v>
      </c>
      <c r="L88" s="24">
        <f t="shared" si="85"/>
        <v>30574.912404931918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L'!$B$8:$AV$128, 10)</f>
        <v>58.024164139345324</v>
      </c>
      <c r="S88" s="46">
        <f>VLOOKUP(I88, '[1]Lapse Rates'!$A$4:$F$24, 3)</f>
        <v>4.66450453E-2</v>
      </c>
      <c r="T88" s="33">
        <f t="shared" si="95"/>
        <v>0.64711462391738372</v>
      </c>
      <c r="U88" s="33">
        <f t="shared" si="86"/>
        <v>3.7548285155152988E-2</v>
      </c>
      <c r="V88" s="39">
        <f t="shared" si="81"/>
        <v>3.0184690946918828E-2</v>
      </c>
      <c r="W88" s="32">
        <f t="shared" si="87"/>
        <v>0.57938164781531187</v>
      </c>
      <c r="X88" s="31"/>
      <c r="Y88" s="5">
        <f t="shared" si="92"/>
        <v>0</v>
      </c>
      <c r="Z88" s="5">
        <f t="shared" si="92"/>
        <v>3.8971119284714208</v>
      </c>
      <c r="AA88" s="5">
        <f t="shared" si="88"/>
        <v>0</v>
      </c>
      <c r="AB88" s="5">
        <f t="shared" si="73"/>
        <v>3.4892043038216745</v>
      </c>
      <c r="AC88" s="32"/>
      <c r="AD88" s="5">
        <f t="shared" si="93"/>
        <v>161065.37964023274</v>
      </c>
      <c r="AE88" s="5">
        <f t="shared" si="75"/>
        <v>-1610.6537964023275</v>
      </c>
      <c r="AF88" s="5">
        <f t="shared" si="75"/>
        <v>-17714.543130978276</v>
      </c>
      <c r="AG88" s="5">
        <f t="shared" si="96"/>
        <v>-22612.666220702627</v>
      </c>
      <c r="AH88" s="5">
        <f t="shared" si="97"/>
        <v>119127.51649214952</v>
      </c>
      <c r="AI88" s="42">
        <f t="shared" si="91"/>
        <v>0</v>
      </c>
      <c r="AJ88" s="42">
        <f t="shared" si="94"/>
        <v>15642.890911959947</v>
      </c>
      <c r="AK88" s="42">
        <f t="shared" si="98"/>
        <v>134770.40740410946</v>
      </c>
    </row>
    <row r="89" spans="1:37" ht="15" x14ac:dyDescent="0.2">
      <c r="I89" s="2">
        <f t="shared" si="78"/>
        <v>20</v>
      </c>
      <c r="J89" s="11">
        <f t="shared" si="68"/>
        <v>277995.30801081774</v>
      </c>
      <c r="K89" s="11">
        <f t="shared" si="79"/>
        <v>2779.9530801081773</v>
      </c>
      <c r="L89" s="24">
        <f t="shared" si="85"/>
        <v>30574.912404931918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L'!$B$8:$AV$128, 10)</f>
        <v>65.651811248186192</v>
      </c>
      <c r="S89" s="46">
        <f>VLOOKUP(I89, '[1]Lapse Rates'!$A$4:$F$24, 3)</f>
        <v>0</v>
      </c>
      <c r="T89" s="33">
        <f t="shared" si="95"/>
        <v>0.57938164781531187</v>
      </c>
      <c r="U89" s="33">
        <f t="shared" si="86"/>
        <v>3.8037454583033939E-2</v>
      </c>
      <c r="V89" s="39">
        <f t="shared" si="81"/>
        <v>0</v>
      </c>
      <c r="W89" s="32">
        <f t="shared" si="87"/>
        <v>0.54134419323227789</v>
      </c>
      <c r="X89" s="31"/>
      <c r="Y89" s="5">
        <f t="shared" si="92"/>
        <v>0</v>
      </c>
      <c r="Z89" s="5">
        <f t="shared" si="92"/>
        <v>3.4892043038216745</v>
      </c>
      <c r="AA89" s="5">
        <f t="shared" si="88"/>
        <v>0</v>
      </c>
      <c r="AB89" s="5">
        <f t="shared" si="73"/>
        <v>3.260131721460815</v>
      </c>
      <c r="AC89" s="32"/>
      <c r="AD89" s="5">
        <f>$W89*J89</f>
        <v>150491.14573747473</v>
      </c>
      <c r="AE89" s="5">
        <f t="shared" si="75"/>
        <v>-1504.9114573747472</v>
      </c>
      <c r="AF89" s="5">
        <f t="shared" si="75"/>
        <v>-16551.551288995433</v>
      </c>
      <c r="AG89" s="5">
        <f t="shared" si="96"/>
        <v>-22907.258236085945</v>
      </c>
      <c r="AH89" s="5">
        <f t="shared" si="97"/>
        <v>109527.42475501861</v>
      </c>
      <c r="AI89" s="42">
        <f t="shared" si="91"/>
        <v>0</v>
      </c>
      <c r="AJ89" s="42">
        <f t="shared" si="94"/>
        <v>14615.891873820014</v>
      </c>
      <c r="AK89" s="42">
        <f t="shared" si="98"/>
        <v>124143.31662883863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4860277.8974419562</v>
      </c>
      <c r="AE92" s="21">
        <f t="shared" ref="AE92:AK92" si="99">SUM(AE69:AE89)</f>
        <v>-154270.11550852284</v>
      </c>
      <c r="AF92" s="21">
        <f t="shared" si="99"/>
        <v>-512635.85752611613</v>
      </c>
      <c r="AG92" s="21">
        <f t="shared" si="99"/>
        <v>-239201.8640455759</v>
      </c>
      <c r="AH92" s="21">
        <f t="shared" si="99"/>
        <v>3954170.060361742</v>
      </c>
      <c r="AI92" s="21">
        <f t="shared" si="99"/>
        <v>0</v>
      </c>
      <c r="AJ92" s="21">
        <f t="shared" si="99"/>
        <v>445306.56866482599</v>
      </c>
      <c r="AK92" s="21">
        <f t="shared" si="99"/>
        <v>4399476.6290265676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2402378.3201902984</v>
      </c>
      <c r="AE94" s="21">
        <f t="shared" ref="AE94:AK94" si="100">AE69+NPV($D$6,AE70:AE89)</f>
        <v>-129936.86855231658</v>
      </c>
      <c r="AF94" s="21">
        <f t="shared" si="100"/>
        <v>-245010.15566188481</v>
      </c>
      <c r="AG94" s="21">
        <f t="shared" si="100"/>
        <v>-77694.681797758458</v>
      </c>
      <c r="AH94" s="21">
        <f t="shared" si="100"/>
        <v>1949736.6141783395</v>
      </c>
      <c r="AI94" s="21">
        <f t="shared" si="100"/>
        <v>0</v>
      </c>
      <c r="AJ94" s="21">
        <f t="shared" si="100"/>
        <v>206568.30711613651</v>
      </c>
      <c r="AK94" s="21">
        <f t="shared" si="100"/>
        <v>2156304.9212944759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3592508.9477000311</v>
      </c>
      <c r="AE96" s="21">
        <f t="shared" ref="AE96:AK96" si="101">AE69+NPV($D$7,AE70:AE89)</f>
        <v>-141689.10479238693</v>
      </c>
      <c r="AF96" s="21">
        <f t="shared" si="101"/>
        <v>-374265.42841211247</v>
      </c>
      <c r="AG96" s="21">
        <f t="shared" si="101"/>
        <v>-150737.52682542015</v>
      </c>
      <c r="AH96" s="21">
        <f t="shared" si="101"/>
        <v>2925816.8876701109</v>
      </c>
      <c r="AI96" s="21">
        <f t="shared" si="101"/>
        <v>0</v>
      </c>
      <c r="AJ96" s="21">
        <f t="shared" si="101"/>
        <v>322169.8382500544</v>
      </c>
      <c r="AK96" s="21">
        <f t="shared" si="101"/>
        <v>3247986.7259201659</v>
      </c>
    </row>
    <row r="100" spans="1:39" x14ac:dyDescent="0.15">
      <c r="A100" s="43" t="s">
        <v>40</v>
      </c>
      <c r="B100" s="15">
        <f>B4</f>
        <v>65</v>
      </c>
      <c r="C100" s="15"/>
      <c r="D100" s="15"/>
      <c r="G100" t="s">
        <v>12</v>
      </c>
      <c r="H100" s="51">
        <v>13024.097198872909</v>
      </c>
    </row>
    <row r="101" spans="1:39" x14ac:dyDescent="0.15">
      <c r="G101" s="49" t="s">
        <v>112</v>
      </c>
      <c r="I101" s="1">
        <v>0</v>
      </c>
      <c r="J101" s="11">
        <f>H$100</f>
        <v>13024.097198872909</v>
      </c>
      <c r="K101" s="11">
        <f>J101*$C$10</f>
        <v>5209.6388795491639</v>
      </c>
      <c r="L101" s="24">
        <f>$C$110</f>
        <v>1822.2536879557015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13024.097198872909</v>
      </c>
      <c r="AE101" s="5">
        <f>-$W101*K101</f>
        <v>-5209.6388795491639</v>
      </c>
      <c r="AF101" s="5">
        <f>-$W101*L101</f>
        <v>-1822.2536879557015</v>
      </c>
      <c r="AG101" s="5"/>
      <c r="AH101" s="5">
        <f>SUM(AD101:AG101)</f>
        <v>5992.2046313680439</v>
      </c>
      <c r="AI101" s="42">
        <f>Y101-AA101</f>
        <v>0</v>
      </c>
      <c r="AJ101" s="42"/>
      <c r="AK101" s="42">
        <f>SUM(AH101:AJ101)</f>
        <v>5992.2046313680439</v>
      </c>
      <c r="AL101" s="6" t="s">
        <v>39</v>
      </c>
      <c r="AM101" s="36">
        <f>AK128</f>
        <v>11999.381771209723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13024.097198872909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L'!$B$8:$AV$128, 13)</f>
        <v>6.9019907046999673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6.901990704699967E-3</v>
      </c>
      <c r="V102" s="39">
        <f>MIN(S102*T102,T102-U102)</f>
        <v>3.4608985999999998E-3</v>
      </c>
      <c r="W102" s="32">
        <f>T102-SUM(U102:V102)</f>
        <v>0.98963711069530003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5.9598816753691981</v>
      </c>
      <c r="AC102" s="32"/>
      <c r="AD102" s="5">
        <f t="shared" ref="AD102:AD104" si="109">$W102*J102</f>
        <v>12889.129921307336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-4156.5789601007564</v>
      </c>
      <c r="AH102" s="5">
        <f t="shared" ref="AH102:AH110" si="111">SUM(AD102:AG102)</f>
        <v>8732.5509612065798</v>
      </c>
      <c r="AI102" s="42">
        <f>-M102*$W101*(N102-N101)/1000</f>
        <v>0</v>
      </c>
      <c r="AJ102" s="42">
        <f>$D$6*SUM(Y102:Z102,AD102:AE102)</f>
        <v>1265.0144319292499</v>
      </c>
      <c r="AK102" s="42">
        <f t="shared" ref="AK102" si="112">SUM(AH102:AJ102)</f>
        <v>9997.5653931358302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13024.097198872909</v>
      </c>
      <c r="K103" s="11">
        <f t="shared" ref="K103:K121" si="115">J103*$C$11</f>
        <v>130.24097198872909</v>
      </c>
      <c r="L103" s="24">
        <f>$C$111</f>
        <v>1431.5307719895141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L'!$B$8:$AV$128, 13)</f>
        <v>7.6594460181019564</v>
      </c>
      <c r="S103" s="46">
        <f>VLOOKUP(I103, '[1]Lapse Rates'!$A$4:$F$24, 3)</f>
        <v>3.2267923000000001E-3</v>
      </c>
      <c r="T103" s="33">
        <f t="shared" ref="T103:T105" si="116">W102</f>
        <v>0.98963711069530003</v>
      </c>
      <c r="U103" s="33">
        <f>T103*R103/1000</f>
        <v>7.580072026881041E-3</v>
      </c>
      <c r="V103" s="39">
        <f t="shared" ref="V103:V121" si="117">MIN(S103*T103,T103-U103)</f>
        <v>3.1933534085858417E-3</v>
      </c>
      <c r="W103" s="32">
        <f>T103-SUM(U103:V103)</f>
        <v>0.97886368525983314</v>
      </c>
      <c r="X103" s="32"/>
      <c r="Y103" s="5">
        <f t="shared" ref="Y103:Z118" si="118">AA102</f>
        <v>0</v>
      </c>
      <c r="Z103" s="5">
        <f t="shared" si="118"/>
        <v>5.9598816753691981</v>
      </c>
      <c r="AA103" s="5">
        <f>O103*W103</f>
        <v>0</v>
      </c>
      <c r="AB103" s="5">
        <f t="shared" si="108"/>
        <v>5.89500098310344</v>
      </c>
      <c r="AC103" s="32"/>
      <c r="AD103" s="5">
        <f t="shared" si="109"/>
        <v>12748.815781271005</v>
      </c>
      <c r="AE103" s="5">
        <f t="shared" si="110"/>
        <v>-127.48815781271006</v>
      </c>
      <c r="AF103" s="5">
        <f t="shared" si="110"/>
        <v>-1401.2734870325096</v>
      </c>
      <c r="AG103" s="5">
        <f t="shared" ref="AG103:AG106" si="119">-U103*M103</f>
        <v>-4564.9391966765425</v>
      </c>
      <c r="AH103" s="5">
        <f t="shared" si="111"/>
        <v>6655.1149397492436</v>
      </c>
      <c r="AI103" s="42">
        <f>-M103*($W102*N103-$W101*N102)/1000</f>
        <v>0</v>
      </c>
      <c r="AJ103" s="42">
        <f t="shared" ref="AJ103:AJ104" si="120">$D$6*SUM(Y103:Z103,AD103:AE103)</f>
        <v>1238.7369042536127</v>
      </c>
      <c r="AK103" s="42">
        <f>SUM(AH103:AJ103)</f>
        <v>7893.8518440028565</v>
      </c>
      <c r="AL103" s="48" t="s">
        <v>59</v>
      </c>
      <c r="AM103" s="54">
        <f>AK128/AD128</f>
        <v>7.109302079651332E-2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13024.097198872909</v>
      </c>
      <c r="K104" s="11">
        <f t="shared" si="115"/>
        <v>130.24097198872909</v>
      </c>
      <c r="L104" s="24">
        <f t="shared" ref="L104:L121" si="121">$C$111</f>
        <v>1431.5307719895141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L'!$B$8:$AV$128, 13)</f>
        <v>8.4781179474041046</v>
      </c>
      <c r="S104" s="46">
        <f>VLOOKUP(I104, '[1]Lapse Rates'!$A$4:$F$24, 3)</f>
        <v>2.9657235000000001E-3</v>
      </c>
      <c r="T104" s="33">
        <f t="shared" si="116"/>
        <v>0.97886368525983314</v>
      </c>
      <c r="U104" s="33">
        <f t="shared" ref="U104:U121" si="122">T104*R104/1000</f>
        <v>8.2989217780635137E-3</v>
      </c>
      <c r="V104" s="39">
        <f t="shared" si="117"/>
        <v>2.9030390346716909E-3</v>
      </c>
      <c r="W104" s="32">
        <f t="shared" ref="W104:W121" si="123">T104-SUM(U104:V104)</f>
        <v>0.96766172444709797</v>
      </c>
      <c r="X104" s="32"/>
      <c r="Y104" s="5">
        <f t="shared" si="118"/>
        <v>0</v>
      </c>
      <c r="Z104" s="5">
        <f t="shared" si="118"/>
        <v>5.89500098310344</v>
      </c>
      <c r="AA104" s="5">
        <f t="shared" ref="AA104:AA121" si="124">O104*W104</f>
        <v>0</v>
      </c>
      <c r="AB104" s="5">
        <f t="shared" si="108"/>
        <v>5.8275395265205132</v>
      </c>
      <c r="AC104" s="32"/>
      <c r="AD104" s="5">
        <f t="shared" si="109"/>
        <v>12602.920354827977</v>
      </c>
      <c r="AE104" s="5">
        <f t="shared" si="110"/>
        <v>-126.02920354827977</v>
      </c>
      <c r="AF104" s="5">
        <f>-$W104*L104</f>
        <v>-1385.2375354224587</v>
      </c>
      <c r="AG104" s="5">
        <f t="shared" si="119"/>
        <v>-4997.8513634814117</v>
      </c>
      <c r="AH104" s="5">
        <f t="shared" si="111"/>
        <v>6093.8022523758264</v>
      </c>
      <c r="AI104" s="42">
        <f>-M104*($W103*N104-$W102*N103)/1000</f>
        <v>0</v>
      </c>
      <c r="AJ104" s="42">
        <f t="shared" si="120"/>
        <v>1224.5613215369808</v>
      </c>
      <c r="AK104" s="42">
        <f t="shared" ref="AK104:AK111" si="125">SUM(AH104:AJ104)</f>
        <v>7318.3635739128076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13024.097198872909</v>
      </c>
      <c r="K105" s="11">
        <f t="shared" si="115"/>
        <v>130.24097198872909</v>
      </c>
      <c r="L105" s="24">
        <f t="shared" si="121"/>
        <v>1431.5307719895141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L'!$B$8:$AV$128, 13)</f>
        <v>9.3595849649882581</v>
      </c>
      <c r="S105" s="46">
        <f>VLOOKUP(I105, '[1]Lapse Rates'!$A$4:$F$24, 3)</f>
        <v>2.7812204999999998E-3</v>
      </c>
      <c r="T105" s="33">
        <f t="shared" si="116"/>
        <v>0.96766172444709797</v>
      </c>
      <c r="U105" s="33">
        <f t="shared" si="122"/>
        <v>9.0569121273296697E-3</v>
      </c>
      <c r="V105" s="39">
        <f t="shared" si="117"/>
        <v>2.6912806250976198E-3</v>
      </c>
      <c r="W105" s="32">
        <f t="shared" si="123"/>
        <v>0.95591353169467064</v>
      </c>
      <c r="X105" s="32"/>
      <c r="Y105" s="5">
        <f>AA104</f>
        <v>0</v>
      </c>
      <c r="Z105" s="5">
        <f t="shared" si="118"/>
        <v>5.8275395265205132</v>
      </c>
      <c r="AA105" s="5">
        <f t="shared" si="124"/>
        <v>0</v>
      </c>
      <c r="AB105" s="5">
        <f t="shared" si="108"/>
        <v>5.7567885027894983</v>
      </c>
      <c r="AC105" s="32"/>
      <c r="AD105" s="5">
        <f>$W105*J105</f>
        <v>12449.910750509269</v>
      </c>
      <c r="AE105" s="5">
        <f t="shared" si="110"/>
        <v>-124.4991075050927</v>
      </c>
      <c r="AF105" s="5">
        <f t="shared" si="110"/>
        <v>-1368.4196359820946</v>
      </c>
      <c r="AG105" s="5">
        <f t="shared" si="119"/>
        <v>-5454.3351335296193</v>
      </c>
      <c r="AH105" s="5">
        <f t="shared" si="111"/>
        <v>5502.6568734924622</v>
      </c>
      <c r="AI105" s="42">
        <f t="shared" ref="AI105:AI121" si="127">-M105*($W104*N105-$W103*N104)/1000</f>
        <v>0</v>
      </c>
      <c r="AJ105" s="42">
        <f>$D$6*SUM(Y105:Z105,AD105:AE105)</f>
        <v>1209.6945638062614</v>
      </c>
      <c r="AK105" s="42">
        <f t="shared" si="125"/>
        <v>6712.3514372987238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13024.097198872909</v>
      </c>
      <c r="K106" s="11">
        <f t="shared" si="115"/>
        <v>130.24097198872909</v>
      </c>
      <c r="L106" s="24">
        <f t="shared" si="121"/>
        <v>1431.5307719895141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L'!$B$8:$AV$128, 13)</f>
        <v>10.357963178180087</v>
      </c>
      <c r="S106" s="46">
        <f>VLOOKUP(I106, '[1]Lapse Rates'!$A$4:$F$24, 3)</f>
        <v>2.4845683E-3</v>
      </c>
      <c r="T106" s="33">
        <f>W105</f>
        <v>0.95591353169467064</v>
      </c>
      <c r="U106" s="33">
        <f t="shared" si="122"/>
        <v>9.9013171628174832E-3</v>
      </c>
      <c r="V106" s="39">
        <f t="shared" si="117"/>
        <v>2.375032458389624E-3</v>
      </c>
      <c r="W106" s="32">
        <f t="shared" si="123"/>
        <v>0.94363718207346348</v>
      </c>
      <c r="X106" s="32"/>
      <c r="Y106" s="5">
        <f t="shared" ref="Y106:Z121" si="128">AA105</f>
        <v>0</v>
      </c>
      <c r="Z106" s="5">
        <f t="shared" si="118"/>
        <v>5.7567885027894983</v>
      </c>
      <c r="AA106" s="5">
        <f t="shared" si="124"/>
        <v>0</v>
      </c>
      <c r="AB106" s="5">
        <f t="shared" si="108"/>
        <v>5.6828567652291984</v>
      </c>
      <c r="AC106" s="32"/>
      <c r="AD106" s="5">
        <f t="shared" ref="AD106:AD120" si="129">$W106*J106</f>
        <v>12290.02237979532</v>
      </c>
      <c r="AE106" s="5">
        <f t="shared" si="110"/>
        <v>-122.9002237979532</v>
      </c>
      <c r="AF106" s="5">
        <f t="shared" si="110"/>
        <v>-1350.8456637316349</v>
      </c>
      <c r="AG106" s="5">
        <f t="shared" si="119"/>
        <v>-5962.8603336464103</v>
      </c>
      <c r="AH106" s="5">
        <f t="shared" si="111"/>
        <v>4853.4161586193231</v>
      </c>
      <c r="AI106" s="42">
        <f t="shared" si="127"/>
        <v>0</v>
      </c>
      <c r="AJ106" s="42">
        <f t="shared" ref="AJ106:AJ121" si="130">$D$6*SUM(Y106:Z106,AD106:AE106)</f>
        <v>1194.1594244554653</v>
      </c>
      <c r="AK106" s="42">
        <f t="shared" si="125"/>
        <v>6047.5755830747885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13024.097198872909</v>
      </c>
      <c r="K107" s="11">
        <f t="shared" si="115"/>
        <v>130.24097198872909</v>
      </c>
      <c r="L107" s="24">
        <f t="shared" si="121"/>
        <v>1431.5307719895141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L'!$B$8:$AV$128, 13)</f>
        <v>11.490707243725968</v>
      </c>
      <c r="S107" s="46">
        <f>VLOOKUP(I107, '[1]Lapse Rates'!$A$4:$F$24, 3)</f>
        <v>2.4510465999999999E-3</v>
      </c>
      <c r="T107" s="33">
        <f t="shared" ref="T107:T121" si="131">W106</f>
        <v>0.94363718207346348</v>
      </c>
      <c r="U107" s="33">
        <f t="shared" si="122"/>
        <v>1.0843058603500707E-2</v>
      </c>
      <c r="V107" s="39">
        <f t="shared" si="117"/>
        <v>2.3128987067547436E-3</v>
      </c>
      <c r="W107" s="32">
        <f t="shared" si="123"/>
        <v>0.93048122476320805</v>
      </c>
      <c r="X107" s="32"/>
      <c r="Y107" s="5">
        <f t="shared" si="128"/>
        <v>0</v>
      </c>
      <c r="Z107" s="5">
        <f t="shared" si="118"/>
        <v>5.6828567652291984</v>
      </c>
      <c r="AA107" s="5">
        <f t="shared" si="124"/>
        <v>0</v>
      </c>
      <c r="AB107" s="5">
        <f t="shared" si="108"/>
        <v>5.6036277750792198</v>
      </c>
      <c r="AC107" s="32"/>
      <c r="AD107" s="5">
        <f t="shared" si="129"/>
        <v>12118.677913042331</v>
      </c>
      <c r="AE107" s="5">
        <f t="shared" si="110"/>
        <v>-121.18677913042332</v>
      </c>
      <c r="AF107" s="5">
        <f t="shared" si="110"/>
        <v>-1332.0125060070238</v>
      </c>
      <c r="AG107" s="5">
        <f>-U107*M107</f>
        <v>-6530.0043397276277</v>
      </c>
      <c r="AH107" s="5">
        <f t="shared" si="111"/>
        <v>4135.4742881772563</v>
      </c>
      <c r="AI107" s="42">
        <f t="shared" si="127"/>
        <v>0</v>
      </c>
      <c r="AJ107" s="42">
        <f t="shared" si="130"/>
        <v>1177.5113684854273</v>
      </c>
      <c r="AK107" s="42">
        <f t="shared" si="125"/>
        <v>5312.9856566626841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13024.097198872909</v>
      </c>
      <c r="K108" s="11">
        <f t="shared" si="115"/>
        <v>130.24097198872909</v>
      </c>
      <c r="L108" s="24">
        <f t="shared" si="121"/>
        <v>1431.5307719895141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L'!$B$8:$AV$128, 13)</f>
        <v>12.794886200285875</v>
      </c>
      <c r="S108" s="46">
        <f>VLOOKUP(I108, '[1]Lapse Rates'!$A$4:$F$24, 3)</f>
        <v>2.2232648999999998E-3</v>
      </c>
      <c r="T108" s="33">
        <f t="shared" si="131"/>
        <v>0.93048122476320805</v>
      </c>
      <c r="U108" s="33">
        <f t="shared" si="122"/>
        <v>1.190540138234787E-2</v>
      </c>
      <c r="V108" s="39">
        <f t="shared" si="117"/>
        <v>2.0687062471250509E-3</v>
      </c>
      <c r="W108" s="32">
        <f t="shared" si="123"/>
        <v>0.91650711713373512</v>
      </c>
      <c r="X108" s="32"/>
      <c r="Y108" s="5">
        <f t="shared" si="128"/>
        <v>0</v>
      </c>
      <c r="Z108" s="5">
        <f t="shared" si="118"/>
        <v>5.6036277750792198</v>
      </c>
      <c r="AA108" s="5">
        <f t="shared" si="124"/>
        <v>0</v>
      </c>
      <c r="AB108" s="5">
        <f t="shared" si="108"/>
        <v>5.5194716464433213</v>
      </c>
      <c r="AC108" s="32"/>
      <c r="AD108" s="5">
        <f t="shared" si="129"/>
        <v>11936.677777008565</v>
      </c>
      <c r="AE108" s="5">
        <f t="shared" si="110"/>
        <v>-119.36677777008565</v>
      </c>
      <c r="AF108" s="5">
        <f t="shared" si="110"/>
        <v>-1312.0081409243398</v>
      </c>
      <c r="AG108" s="5">
        <f t="shared" ref="AG108:AG121" si="132">-U108*M108</f>
        <v>-7169.7779690899752</v>
      </c>
      <c r="AH108" s="5">
        <f t="shared" si="111"/>
        <v>3335.5248892241652</v>
      </c>
      <c r="AI108" s="42">
        <f t="shared" si="127"/>
        <v>0</v>
      </c>
      <c r="AJ108" s="42">
        <f t="shared" si="130"/>
        <v>1159.8279249100301</v>
      </c>
      <c r="AK108" s="42">
        <f t="shared" si="125"/>
        <v>4495.3528141341958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13024.097198872909</v>
      </c>
      <c r="K109" s="11">
        <f t="shared" si="115"/>
        <v>130.24097198872909</v>
      </c>
      <c r="L109" s="24">
        <f t="shared" si="121"/>
        <v>1431.5307719895141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L'!$B$8:$AV$128, 13)</f>
        <v>14.306521697358678</v>
      </c>
      <c r="S109" s="46">
        <f>VLOOKUP(I109, '[1]Lapse Rates'!$A$4:$F$24, 3)</f>
        <v>2.1873403E-3</v>
      </c>
      <c r="T109" s="33">
        <f t="shared" si="131"/>
        <v>0.91650711713373512</v>
      </c>
      <c r="U109" s="33">
        <f t="shared" si="122"/>
        <v>1.3112028957057433E-2</v>
      </c>
      <c r="V109" s="39">
        <f t="shared" si="117"/>
        <v>2.0047129525434392E-3</v>
      </c>
      <c r="W109" s="32">
        <f t="shared" si="123"/>
        <v>0.90139037522413423</v>
      </c>
      <c r="X109" s="32"/>
      <c r="Y109" s="5">
        <f t="shared" si="128"/>
        <v>0</v>
      </c>
      <c r="Z109" s="5">
        <f t="shared" si="118"/>
        <v>5.5194716464433213</v>
      </c>
      <c r="AA109" s="5">
        <f t="shared" si="124"/>
        <v>0</v>
      </c>
      <c r="AB109" s="5">
        <f t="shared" si="108"/>
        <v>5.4284342428085512</v>
      </c>
      <c r="AC109" s="32"/>
      <c r="AD109" s="5">
        <f t="shared" si="129"/>
        <v>11739.795861047647</v>
      </c>
      <c r="AE109" s="5">
        <f t="shared" si="110"/>
        <v>-117.39795861047646</v>
      </c>
      <c r="AF109" s="5">
        <f t="shared" si="110"/>
        <v>-1290.3680597085227</v>
      </c>
      <c r="AG109" s="5">
        <f t="shared" si="132"/>
        <v>-7896.4440867797412</v>
      </c>
      <c r="AH109" s="5">
        <f t="shared" si="111"/>
        <v>2435.5857559489077</v>
      </c>
      <c r="AI109" s="42">
        <f t="shared" si="127"/>
        <v>0</v>
      </c>
      <c r="AJ109" s="42">
        <f t="shared" si="130"/>
        <v>1140.6986943976026</v>
      </c>
      <c r="AK109" s="42">
        <f t="shared" si="125"/>
        <v>3576.2844503465103</v>
      </c>
    </row>
    <row r="110" spans="1:39" ht="15" x14ac:dyDescent="0.2">
      <c r="A110" s="12"/>
      <c r="B110" s="13">
        <v>1</v>
      </c>
      <c r="C110" s="10">
        <f>$H$100*0.14+$B$113</f>
        <v>1822.2536879557015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13024.097198872909</v>
      </c>
      <c r="K110" s="11">
        <f t="shared" si="115"/>
        <v>130.24097198872909</v>
      </c>
      <c r="L110" s="24">
        <f t="shared" si="121"/>
        <v>1431.5307719895141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L'!$B$8:$AV$128, 13)</f>
        <v>16.060075618177503</v>
      </c>
      <c r="S110" s="46">
        <f>VLOOKUP(I110, '[1]Lapse Rates'!$A$4:$F$24, 3)</f>
        <v>1.9768835000000002E-3</v>
      </c>
      <c r="T110" s="33">
        <f t="shared" si="131"/>
        <v>0.90139037522413423</v>
      </c>
      <c r="U110" s="33">
        <f t="shared" si="122"/>
        <v>1.4476397587596989E-2</v>
      </c>
      <c r="V110" s="39">
        <f t="shared" si="117"/>
        <v>1.7819437598394E-3</v>
      </c>
      <c r="W110" s="32">
        <f t="shared" si="123"/>
        <v>0.88513203387669781</v>
      </c>
      <c r="X110" s="32"/>
      <c r="Y110" s="5">
        <f t="shared" si="128"/>
        <v>0</v>
      </c>
      <c r="Z110" s="5">
        <f t="shared" si="118"/>
        <v>5.4284342428085512</v>
      </c>
      <c r="AA110" s="5">
        <f t="shared" si="124"/>
        <v>0</v>
      </c>
      <c r="AB110" s="5">
        <f t="shared" si="108"/>
        <v>5.3305217962952982</v>
      </c>
      <c r="AC110" s="32"/>
      <c r="AD110" s="5">
        <f t="shared" si="129"/>
        <v>11528.04564304618</v>
      </c>
      <c r="AE110" s="5">
        <f t="shared" si="110"/>
        <v>-115.28045643046181</v>
      </c>
      <c r="AF110" s="5">
        <f t="shared" si="110"/>
        <v>-1267.093743768158</v>
      </c>
      <c r="AG110" s="5">
        <f t="shared" si="132"/>
        <v>-8718.106442780947</v>
      </c>
      <c r="AH110" s="5">
        <f t="shared" si="111"/>
        <v>1427.5650000666119</v>
      </c>
      <c r="AI110" s="42">
        <f t="shared" si="127"/>
        <v>0</v>
      </c>
      <c r="AJ110" s="42">
        <f t="shared" si="130"/>
        <v>1120.1247942062216</v>
      </c>
      <c r="AK110" s="42">
        <f t="shared" si="125"/>
        <v>2547.6897942728338</v>
      </c>
    </row>
    <row r="111" spans="1:39" ht="15" x14ac:dyDescent="0.2">
      <c r="A111" s="12"/>
      <c r="B111" s="70" t="s">
        <v>49</v>
      </c>
      <c r="C111" s="10">
        <f>$H$100*0.11+$B$113</f>
        <v>1431.5307719895141</v>
      </c>
      <c r="D111" s="1"/>
      <c r="E111" s="1"/>
      <c r="F111" s="1"/>
      <c r="I111" s="2">
        <f t="shared" si="113"/>
        <v>10</v>
      </c>
      <c r="J111" s="11">
        <f t="shared" si="114"/>
        <v>13024.097198872909</v>
      </c>
      <c r="K111" s="11">
        <f t="shared" si="115"/>
        <v>130.24097198872909</v>
      </c>
      <c r="L111" s="24">
        <f t="shared" si="121"/>
        <v>1431.5307719895141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L'!$B$8:$AV$128, 13)</f>
        <v>18.156016983499317</v>
      </c>
      <c r="S111" s="46">
        <f>VLOOKUP(I111, '[1]Lapse Rates'!$A$4:$F$24, 3)</f>
        <v>1.6914747999999999E-3</v>
      </c>
      <c r="T111" s="33">
        <f t="shared" si="131"/>
        <v>0.88513203387669781</v>
      </c>
      <c r="U111" s="33">
        <f t="shared" si="122"/>
        <v>1.6070472239704616E-2</v>
      </c>
      <c r="V111" s="39">
        <f t="shared" si="117"/>
        <v>1.4971785299751805E-3</v>
      </c>
      <c r="W111" s="32">
        <f t="shared" si="123"/>
        <v>0.867564383107018</v>
      </c>
      <c r="X111" s="32"/>
      <c r="Y111" s="5">
        <f t="shared" si="128"/>
        <v>0</v>
      </c>
      <c r="Z111" s="5">
        <f t="shared" si="118"/>
        <v>5.3305217962952982</v>
      </c>
      <c r="AA111" s="5">
        <f t="shared" si="124"/>
        <v>0</v>
      </c>
      <c r="AB111" s="5">
        <f t="shared" si="108"/>
        <v>5.2247243087415631</v>
      </c>
      <c r="AC111" s="32"/>
      <c r="AD111" s="5">
        <f t="shared" si="129"/>
        <v>11299.242851866016</v>
      </c>
      <c r="AE111" s="5">
        <f t="shared" si="110"/>
        <v>-112.99242851866016</v>
      </c>
      <c r="AF111" s="5">
        <f t="shared" si="110"/>
        <v>-1241.9451110997959</v>
      </c>
      <c r="AG111" s="5">
        <f t="shared" si="132"/>
        <v>-9678.104426445072</v>
      </c>
      <c r="AH111" s="5">
        <f>SUM(AD111:AG111)</f>
        <v>266.20088580248739</v>
      </c>
      <c r="AI111" s="42">
        <f t="shared" si="127"/>
        <v>0</v>
      </c>
      <c r="AJ111" s="42">
        <f t="shared" si="130"/>
        <v>1097.8940907185922</v>
      </c>
      <c r="AK111" s="42">
        <f t="shared" si="125"/>
        <v>1364.0949765210796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13024.097198872909</v>
      </c>
      <c r="K112" s="11">
        <f t="shared" si="115"/>
        <v>130.24097198872909</v>
      </c>
      <c r="L112" s="24">
        <f t="shared" si="121"/>
        <v>1431.5307719895141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L'!$B$8:$AV$128, 13)</f>
        <v>20.589360095409042</v>
      </c>
      <c r="S112" s="46">
        <f>VLOOKUP(I112, '[1]Lapse Rates'!$A$4:$F$24, 3)</f>
        <v>1.5867464999999999E-3</v>
      </c>
      <c r="T112" s="33">
        <f t="shared" si="131"/>
        <v>0.867564383107018</v>
      </c>
      <c r="U112" s="33">
        <f t="shared" si="122"/>
        <v>1.7862595489741801E-2</v>
      </c>
      <c r="V112" s="39">
        <f t="shared" si="117"/>
        <v>1.3766047484197199E-3</v>
      </c>
      <c r="W112" s="32">
        <f t="shared" si="123"/>
        <v>0.8483251828688565</v>
      </c>
      <c r="X112" s="31"/>
      <c r="Y112" s="5">
        <f t="shared" si="128"/>
        <v>0</v>
      </c>
      <c r="Z112" s="5">
        <f t="shared" si="118"/>
        <v>5.2247243087415631</v>
      </c>
      <c r="AA112" s="5">
        <f t="shared" si="124"/>
        <v>0</v>
      </c>
      <c r="AB112" s="5">
        <f t="shared" si="108"/>
        <v>5.1088602655392856</v>
      </c>
      <c r="AC112" s="32"/>
      <c r="AD112" s="5">
        <f t="shared" si="129"/>
        <v>11048.669637935622</v>
      </c>
      <c r="AE112" s="5">
        <f t="shared" si="110"/>
        <v>-110.48669637935622</v>
      </c>
      <c r="AF112" s="5">
        <f t="shared" si="110"/>
        <v>-1214.4036039303999</v>
      </c>
      <c r="AG112" s="5">
        <f t="shared" si="132"/>
        <v>-10757.373019191715</v>
      </c>
      <c r="AH112" s="5">
        <f t="shared" ref="AH112:AH121" si="133">SUM(AD112:AG112)</f>
        <v>-1033.5936815658479</v>
      </c>
      <c r="AI112" s="42">
        <f t="shared" si="127"/>
        <v>0</v>
      </c>
      <c r="AJ112" s="42">
        <f t="shared" si="130"/>
        <v>1073.5482920213574</v>
      </c>
      <c r="AK112" s="42">
        <f t="shared" ref="AK112:AK121" si="134">SUM(AH112:AJ112)</f>
        <v>39.95461045550951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13024.097198872909</v>
      </c>
      <c r="K113" s="11">
        <f t="shared" si="115"/>
        <v>130.24097198872909</v>
      </c>
      <c r="L113" s="24">
        <f t="shared" si="121"/>
        <v>1431.5307719895141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L'!$B$8:$AV$128, 13)</f>
        <v>23.404470145744241</v>
      </c>
      <c r="S113" s="46">
        <f>VLOOKUP(I113, '[1]Lapse Rates'!$A$4:$F$24, 3)</f>
        <v>1.4412507000000001E-3</v>
      </c>
      <c r="T113" s="33">
        <f t="shared" si="131"/>
        <v>0.8483251828688565</v>
      </c>
      <c r="U113" s="33">
        <f t="shared" si="122"/>
        <v>1.9854601416337176E-2</v>
      </c>
      <c r="V113" s="39">
        <f t="shared" si="117"/>
        <v>1.2226492636373675E-3</v>
      </c>
      <c r="W113" s="32">
        <f t="shared" si="123"/>
        <v>0.82724793218888193</v>
      </c>
      <c r="X113" s="31"/>
      <c r="Y113" s="5">
        <f t="shared" si="128"/>
        <v>0</v>
      </c>
      <c r="Z113" s="5">
        <f t="shared" si="118"/>
        <v>5.1088602655392856</v>
      </c>
      <c r="AA113" s="5">
        <f t="shared" si="124"/>
        <v>0</v>
      </c>
      <c r="AB113" s="5">
        <f t="shared" si="108"/>
        <v>4.9819269495417817</v>
      </c>
      <c r="AC113" s="32"/>
      <c r="AD113" s="5">
        <f t="shared" si="129"/>
        <v>10774.157476394623</v>
      </c>
      <c r="AE113" s="5">
        <f t="shared" si="110"/>
        <v>-107.74157476394623</v>
      </c>
      <c r="AF113" s="5">
        <f t="shared" si="110"/>
        <v>-1184.2308709930794</v>
      </c>
      <c r="AG113" s="5">
        <f t="shared" si="132"/>
        <v>-11957.01675635932</v>
      </c>
      <c r="AH113" s="5">
        <f t="shared" si="133"/>
        <v>-2474.8317257217241</v>
      </c>
      <c r="AI113" s="42">
        <f t="shared" si="127"/>
        <v>0</v>
      </c>
      <c r="AJ113" s="42">
        <f t="shared" si="130"/>
        <v>1046.876579142019</v>
      </c>
      <c r="AK113" s="42">
        <f t="shared" si="134"/>
        <v>-1427.9551465797051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13024.097198872909</v>
      </c>
      <c r="K114" s="11">
        <f t="shared" si="115"/>
        <v>130.24097198872909</v>
      </c>
      <c r="L114" s="24">
        <f t="shared" si="121"/>
        <v>1431.5307719895141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L'!$B$8:$AV$128, 13)</f>
        <v>26.679224088466739</v>
      </c>
      <c r="S114" s="46">
        <f>VLOOKUP(I114, '[1]Lapse Rates'!$A$4:$F$24, 3)</f>
        <v>1.3481251E-3</v>
      </c>
      <c r="T114" s="33">
        <f t="shared" si="131"/>
        <v>0.82724793218888193</v>
      </c>
      <c r="U114" s="33">
        <f t="shared" si="122"/>
        <v>2.2070332959587918E-2</v>
      </c>
      <c r="V114" s="39">
        <f t="shared" si="117"/>
        <v>1.1152337013069296E-3</v>
      </c>
      <c r="W114" s="32">
        <f t="shared" si="123"/>
        <v>0.80406236552798704</v>
      </c>
      <c r="X114" s="31"/>
      <c r="Y114" s="5">
        <f t="shared" si="128"/>
        <v>0</v>
      </c>
      <c r="Z114" s="5">
        <f t="shared" si="118"/>
        <v>4.9819269495417817</v>
      </c>
      <c r="AA114" s="5">
        <f t="shared" si="124"/>
        <v>0</v>
      </c>
      <c r="AB114" s="5">
        <f t="shared" si="108"/>
        <v>4.8422967432955408</v>
      </c>
      <c r="AC114" s="32"/>
      <c r="AD114" s="5">
        <f t="shared" si="129"/>
        <v>10472.18640259218</v>
      </c>
      <c r="AE114" s="5">
        <f t="shared" si="110"/>
        <v>-104.7218640259218</v>
      </c>
      <c r="AF114" s="5">
        <f t="shared" si="110"/>
        <v>-1151.0400188519941</v>
      </c>
      <c r="AG114" s="5">
        <f t="shared" si="132"/>
        <v>-13291.394547919672</v>
      </c>
      <c r="AH114" s="5">
        <f t="shared" si="133"/>
        <v>-4074.9700282054073</v>
      </c>
      <c r="AI114" s="42">
        <f t="shared" si="127"/>
        <v>0</v>
      </c>
      <c r="AJ114" s="42">
        <f t="shared" si="130"/>
        <v>1017.5369982671001</v>
      </c>
      <c r="AK114" s="42">
        <f t="shared" si="134"/>
        <v>-3057.4330299383073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13024.097198872909</v>
      </c>
      <c r="K115" s="11">
        <f t="shared" si="115"/>
        <v>130.24097198872909</v>
      </c>
      <c r="L115" s="24">
        <f t="shared" si="121"/>
        <v>1431.5307719895141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L'!$B$8:$AV$128, 13)</f>
        <v>30.375409401164006</v>
      </c>
      <c r="S115" s="46">
        <f>VLOOKUP(I115, '[1]Lapse Rates'!$A$4:$F$24, 3)</f>
        <v>1.1365788999999999E-3</v>
      </c>
      <c r="T115" s="33">
        <f t="shared" si="131"/>
        <v>0.80406236552798704</v>
      </c>
      <c r="U115" s="33">
        <f t="shared" si="122"/>
        <v>2.4423723536980985E-2</v>
      </c>
      <c r="V115" s="39">
        <f t="shared" si="117"/>
        <v>9.1388031894319743E-4</v>
      </c>
      <c r="W115" s="32">
        <f t="shared" si="123"/>
        <v>0.77872476167206284</v>
      </c>
      <c r="X115" s="31"/>
      <c r="Y115" s="5">
        <f t="shared" si="128"/>
        <v>0</v>
      </c>
      <c r="Z115" s="5">
        <f t="shared" si="118"/>
        <v>4.8422967432955408</v>
      </c>
      <c r="AA115" s="5">
        <f t="shared" si="124"/>
        <v>0</v>
      </c>
      <c r="AB115" s="5">
        <f t="shared" si="108"/>
        <v>4.6897063449700473</v>
      </c>
      <c r="AC115" s="32"/>
      <c r="AD115" s="5">
        <f t="shared" si="129"/>
        <v>10142.186987186087</v>
      </c>
      <c r="AE115" s="5">
        <f t="shared" si="110"/>
        <v>-101.42186987186086</v>
      </c>
      <c r="AF115" s="5">
        <f t="shared" si="110"/>
        <v>-1114.7684592437583</v>
      </c>
      <c r="AG115" s="5">
        <f t="shared" si="132"/>
        <v>-14708.674601952522</v>
      </c>
      <c r="AH115" s="5">
        <f t="shared" si="133"/>
        <v>-5782.677943882054</v>
      </c>
      <c r="AI115" s="42">
        <f t="shared" si="127"/>
        <v>0</v>
      </c>
      <c r="AJ115" s="42">
        <f t="shared" si="130"/>
        <v>985.47408731904295</v>
      </c>
      <c r="AK115" s="42">
        <f t="shared" si="134"/>
        <v>-4797.203856563011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13024.097198872909</v>
      </c>
      <c r="K116" s="11">
        <f t="shared" si="115"/>
        <v>130.24097198872909</v>
      </c>
      <c r="L116" s="24">
        <f t="shared" si="121"/>
        <v>1431.5307719895141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L'!$B$8:$AV$128, 13)</f>
        <v>34.52798709449678</v>
      </c>
      <c r="S116" s="46">
        <f>VLOOKUP(I116, '[1]Lapse Rates'!$A$4:$F$24, 3)</f>
        <v>1.0075606E-3</v>
      </c>
      <c r="T116" s="33">
        <f t="shared" si="131"/>
        <v>0.77872476167206284</v>
      </c>
      <c r="U116" s="33">
        <f t="shared" si="122"/>
        <v>2.6887798521178067E-2</v>
      </c>
      <c r="V116" s="39">
        <f t="shared" si="117"/>
        <v>7.846123881051606E-4</v>
      </c>
      <c r="W116" s="32">
        <f t="shared" si="123"/>
        <v>0.75105235076277965</v>
      </c>
      <c r="X116" s="31"/>
      <c r="Y116" s="5">
        <f t="shared" si="128"/>
        <v>0</v>
      </c>
      <c r="Z116" s="5">
        <f t="shared" si="118"/>
        <v>4.6897063449700473</v>
      </c>
      <c r="AA116" s="5">
        <f t="shared" si="124"/>
        <v>0</v>
      </c>
      <c r="AB116" s="5">
        <f t="shared" si="108"/>
        <v>4.5230550614751799</v>
      </c>
      <c r="AC116" s="32"/>
      <c r="AD116" s="5">
        <f t="shared" si="129"/>
        <v>9781.7788177764323</v>
      </c>
      <c r="AE116" s="5">
        <f t="shared" si="110"/>
        <v>-97.817788177764314</v>
      </c>
      <c r="AF116" s="5">
        <f t="shared" si="110"/>
        <v>-1075.1545514919812</v>
      </c>
      <c r="AG116" s="5">
        <f t="shared" si="132"/>
        <v>-16192.612015610546</v>
      </c>
      <c r="AH116" s="5">
        <f t="shared" si="133"/>
        <v>-7583.8055375038603</v>
      </c>
      <c r="AI116" s="42">
        <f t="shared" si="127"/>
        <v>0</v>
      </c>
      <c r="AJ116" s="42">
        <f t="shared" si="130"/>
        <v>950.45663719607103</v>
      </c>
      <c r="AK116" s="42">
        <f t="shared" si="134"/>
        <v>-6633.3489003077893</v>
      </c>
    </row>
    <row r="117" spans="1:37" ht="15" x14ac:dyDescent="0.2">
      <c r="I117" s="2">
        <f t="shared" si="113"/>
        <v>16</v>
      </c>
      <c r="J117" s="11">
        <f t="shared" si="114"/>
        <v>13024.097198872909</v>
      </c>
      <c r="K117" s="11">
        <f t="shared" si="115"/>
        <v>130.24097198872909</v>
      </c>
      <c r="L117" s="24">
        <f t="shared" si="121"/>
        <v>1431.5307719895141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L'!$B$8:$AV$128, 13)</f>
        <v>39.109150271096638</v>
      </c>
      <c r="S117" s="46">
        <f>VLOOKUP(I117, '[1]Lapse Rates'!$A$4:$F$24, 3)</f>
        <v>8.9731130000000002E-4</v>
      </c>
      <c r="T117" s="33">
        <f t="shared" si="131"/>
        <v>0.75105235076277965</v>
      </c>
      <c r="U117" s="33">
        <f t="shared" si="122"/>
        <v>2.9373019247441932E-2</v>
      </c>
      <c r="V117" s="39">
        <f t="shared" si="117"/>
        <v>6.739277612310058E-4</v>
      </c>
      <c r="W117" s="32">
        <f t="shared" si="123"/>
        <v>0.72100540375410671</v>
      </c>
      <c r="X117" s="31"/>
      <c r="Y117" s="5">
        <f t="shared" si="128"/>
        <v>0</v>
      </c>
      <c r="Z117" s="5">
        <f t="shared" si="118"/>
        <v>4.5230550614751799</v>
      </c>
      <c r="AA117" s="5">
        <f t="shared" si="124"/>
        <v>0</v>
      </c>
      <c r="AB117" s="5">
        <f t="shared" si="108"/>
        <v>4.342103632974319</v>
      </c>
      <c r="AC117" s="32"/>
      <c r="AD117" s="5">
        <f t="shared" si="129"/>
        <v>9390.4444594060915</v>
      </c>
      <c r="AE117" s="5">
        <f t="shared" si="110"/>
        <v>-93.904444594060919</v>
      </c>
      <c r="AF117" s="5">
        <f t="shared" si="110"/>
        <v>-1032.1414222447277</v>
      </c>
      <c r="AG117" s="5">
        <f t="shared" si="132"/>
        <v>-17689.284008367707</v>
      </c>
      <c r="AH117" s="5">
        <f t="shared" si="133"/>
        <v>-9424.8854158004051</v>
      </c>
      <c r="AI117" s="42">
        <f t="shared" si="127"/>
        <v>0</v>
      </c>
      <c r="AJ117" s="42">
        <f t="shared" si="130"/>
        <v>912.43428715459095</v>
      </c>
      <c r="AK117" s="42">
        <f t="shared" si="134"/>
        <v>-8512.4511286458146</v>
      </c>
    </row>
    <row r="118" spans="1:37" ht="15" x14ac:dyDescent="0.2">
      <c r="I118" s="2">
        <f t="shared" si="113"/>
        <v>17</v>
      </c>
      <c r="J118" s="11">
        <f t="shared" si="114"/>
        <v>13024.097198872909</v>
      </c>
      <c r="K118" s="11">
        <f t="shared" si="115"/>
        <v>130.24097198872909</v>
      </c>
      <c r="L118" s="24">
        <f t="shared" si="121"/>
        <v>1431.5307719895141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L'!$B$8:$AV$128, 13)</f>
        <v>44.195018894011135</v>
      </c>
      <c r="S118" s="46">
        <f>VLOOKUP(I118, '[1]Lapse Rates'!$A$4:$F$24, 3)</f>
        <v>7.4594940000000001E-4</v>
      </c>
      <c r="T118" s="33">
        <f t="shared" si="131"/>
        <v>0.72100540375410671</v>
      </c>
      <c r="U118" s="33">
        <f t="shared" si="122"/>
        <v>3.1864847441596872E-2</v>
      </c>
      <c r="V118" s="39">
        <f t="shared" si="117"/>
        <v>5.3783354832713363E-4</v>
      </c>
      <c r="W118" s="32">
        <f t="shared" si="123"/>
        <v>0.68860272276418266</v>
      </c>
      <c r="X118" s="31"/>
      <c r="Y118" s="5">
        <f t="shared" si="128"/>
        <v>0</v>
      </c>
      <c r="Z118" s="5">
        <f t="shared" si="118"/>
        <v>4.342103632974319</v>
      </c>
      <c r="AA118" s="5">
        <f t="shared" si="124"/>
        <v>0</v>
      </c>
      <c r="AB118" s="5">
        <f t="shared" si="108"/>
        <v>4.1469652912755093</v>
      </c>
      <c r="AC118" s="32"/>
      <c r="AD118" s="5">
        <f t="shared" si="129"/>
        <v>8968.4287926892503</v>
      </c>
      <c r="AE118" s="5">
        <f t="shared" si="110"/>
        <v>-89.684287926892495</v>
      </c>
      <c r="AF118" s="5">
        <f t="shared" si="110"/>
        <v>-985.75598731269167</v>
      </c>
      <c r="AG118" s="5">
        <f t="shared" si="132"/>
        <v>-19189.935209905441</v>
      </c>
      <c r="AH118" s="5">
        <f t="shared" si="133"/>
        <v>-11296.946692455776</v>
      </c>
      <c r="AI118" s="42">
        <f t="shared" si="127"/>
        <v>0</v>
      </c>
      <c r="AJ118" s="42">
        <f t="shared" si="130"/>
        <v>871.43079628358203</v>
      </c>
      <c r="AK118" s="42">
        <f t="shared" si="134"/>
        <v>-10425.515896172194</v>
      </c>
    </row>
    <row r="119" spans="1:37" ht="15" x14ac:dyDescent="0.2">
      <c r="I119" s="2">
        <f t="shared" si="113"/>
        <v>18</v>
      </c>
      <c r="J119" s="11">
        <f t="shared" si="114"/>
        <v>13024.097198872909</v>
      </c>
      <c r="K119" s="11">
        <f t="shared" si="115"/>
        <v>130.24097198872909</v>
      </c>
      <c r="L119" s="24">
        <f t="shared" si="121"/>
        <v>1431.5307719895141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L'!$B$8:$AV$128, 13)</f>
        <v>49.963106585262956</v>
      </c>
      <c r="S119" s="46">
        <f>VLOOKUP(I119, '[1]Lapse Rates'!$A$4:$F$24, 3)</f>
        <v>5.9837330000000002E-4</v>
      </c>
      <c r="T119" s="33">
        <f t="shared" si="131"/>
        <v>0.68860272276418266</v>
      </c>
      <c r="U119" s="33">
        <f t="shared" si="122"/>
        <v>3.4404731232369139E-2</v>
      </c>
      <c r="V119" s="39">
        <f t="shared" si="117"/>
        <v>4.1204148360938911E-4</v>
      </c>
      <c r="W119" s="32">
        <f t="shared" si="123"/>
        <v>0.65378595004820417</v>
      </c>
      <c r="X119" s="31"/>
      <c r="Y119" s="5">
        <f t="shared" si="128"/>
        <v>0</v>
      </c>
      <c r="Z119" s="5">
        <f t="shared" si="128"/>
        <v>4.1469652912755093</v>
      </c>
      <c r="AA119" s="5">
        <f t="shared" si="124"/>
        <v>0</v>
      </c>
      <c r="AB119" s="5">
        <f t="shared" si="108"/>
        <v>3.9372885891157994</v>
      </c>
      <c r="AC119" s="32"/>
      <c r="AD119" s="5">
        <f t="shared" si="129"/>
        <v>8514.9717606852792</v>
      </c>
      <c r="AE119" s="5">
        <f t="shared" si="110"/>
        <v>-85.149717606852789</v>
      </c>
      <c r="AF119" s="5">
        <f t="shared" si="110"/>
        <v>-935.91470578840358</v>
      </c>
      <c r="AG119" s="5">
        <f t="shared" si="132"/>
        <v>-20719.526885338433</v>
      </c>
      <c r="AH119" s="5">
        <f t="shared" si="133"/>
        <v>-13225.619548048411</v>
      </c>
      <c r="AI119" s="42">
        <f t="shared" si="127"/>
        <v>0</v>
      </c>
      <c r="AJ119" s="42">
        <f t="shared" si="130"/>
        <v>827.37235972106771</v>
      </c>
      <c r="AK119" s="42">
        <f t="shared" si="134"/>
        <v>-12398.247188327343</v>
      </c>
    </row>
    <row r="120" spans="1:37" ht="15" x14ac:dyDescent="0.2">
      <c r="I120" s="2">
        <f t="shared" si="113"/>
        <v>19</v>
      </c>
      <c r="J120" s="11">
        <f t="shared" si="114"/>
        <v>13024.097198872909</v>
      </c>
      <c r="K120" s="11">
        <f t="shared" si="115"/>
        <v>130.24097198872909</v>
      </c>
      <c r="L120" s="24">
        <f t="shared" si="121"/>
        <v>1431.5307719895141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L'!$B$8:$AV$128, 13)</f>
        <v>56.497212451467817</v>
      </c>
      <c r="S120" s="46">
        <f>VLOOKUP(I120, '[1]Lapse Rates'!$A$4:$F$24, 3)</f>
        <v>4.66450453E-2</v>
      </c>
      <c r="T120" s="33">
        <f t="shared" si="131"/>
        <v>0.65378595004820417</v>
      </c>
      <c r="U120" s="33">
        <f t="shared" si="122"/>
        <v>3.6937083717658116E-2</v>
      </c>
      <c r="V120" s="39">
        <f t="shared" si="117"/>
        <v>3.049587525650202E-2</v>
      </c>
      <c r="W120" s="32">
        <f t="shared" si="123"/>
        <v>0.58635299107404404</v>
      </c>
      <c r="X120" s="31"/>
      <c r="Y120" s="5">
        <f t="shared" si="128"/>
        <v>0</v>
      </c>
      <c r="Z120" s="5">
        <f t="shared" si="128"/>
        <v>3.9372885891157994</v>
      </c>
      <c r="AA120" s="5">
        <f t="shared" si="124"/>
        <v>0</v>
      </c>
      <c r="AB120" s="5">
        <f t="shared" si="108"/>
        <v>3.5311877546153045</v>
      </c>
      <c r="AC120" s="32"/>
      <c r="AD120" s="5">
        <f t="shared" si="129"/>
        <v>7636.7183485982086</v>
      </c>
      <c r="AE120" s="5">
        <f t="shared" si="110"/>
        <v>-76.367183485982082</v>
      </c>
      <c r="AF120" s="5">
        <f t="shared" si="110"/>
        <v>-839.38234997058692</v>
      </c>
      <c r="AG120" s="5">
        <f t="shared" si="132"/>
        <v>-22244.582990201528</v>
      </c>
      <c r="AH120" s="5">
        <f t="shared" si="133"/>
        <v>-15523.614175059889</v>
      </c>
      <c r="AI120" s="42">
        <f t="shared" si="127"/>
        <v>0</v>
      </c>
      <c r="AJ120" s="42">
        <f t="shared" si="130"/>
        <v>742.05669730810177</v>
      </c>
      <c r="AK120" s="42">
        <f t="shared" si="134"/>
        <v>-14781.557477751787</v>
      </c>
    </row>
    <row r="121" spans="1:37" ht="15" x14ac:dyDescent="0.2">
      <c r="I121" s="2">
        <f t="shared" si="113"/>
        <v>20</v>
      </c>
      <c r="J121" s="11">
        <f t="shared" si="114"/>
        <v>13024.097198872909</v>
      </c>
      <c r="K121" s="11">
        <f t="shared" si="115"/>
        <v>130.24097198872909</v>
      </c>
      <c r="L121" s="24">
        <f t="shared" si="121"/>
        <v>1431.5307719895141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L'!$B$8:$AV$128, 13)</f>
        <v>63.924132004812883</v>
      </c>
      <c r="S121" s="46">
        <f>VLOOKUP(I121, '[1]Lapse Rates'!$A$4:$F$24, 3)</f>
        <v>0</v>
      </c>
      <c r="T121" s="33">
        <f t="shared" si="131"/>
        <v>0.58635299107404404</v>
      </c>
      <c r="U121" s="33">
        <f t="shared" si="122"/>
        <v>3.7482106002834061E-2</v>
      </c>
      <c r="V121" s="39">
        <f t="shared" si="117"/>
        <v>0</v>
      </c>
      <c r="W121" s="32">
        <f t="shared" si="123"/>
        <v>0.54887088507120996</v>
      </c>
      <c r="X121" s="31"/>
      <c r="Y121" s="5">
        <f t="shared" si="128"/>
        <v>0</v>
      </c>
      <c r="Z121" s="5">
        <f t="shared" si="128"/>
        <v>3.5311877546153045</v>
      </c>
      <c r="AA121" s="5">
        <f t="shared" si="124"/>
        <v>0</v>
      </c>
      <c r="AB121" s="5">
        <f t="shared" si="108"/>
        <v>3.3054596424554972</v>
      </c>
      <c r="AC121" s="32"/>
      <c r="AD121" s="5">
        <f>$W121*J121</f>
        <v>7148.5477567988401</v>
      </c>
      <c r="AE121" s="5">
        <f t="shared" si="110"/>
        <v>-71.485477567988397</v>
      </c>
      <c r="AF121" s="5">
        <f t="shared" si="110"/>
        <v>-785.72556182855703</v>
      </c>
      <c r="AG121" s="5">
        <f t="shared" si="132"/>
        <v>-22572.811215980753</v>
      </c>
      <c r="AH121" s="5">
        <f t="shared" si="133"/>
        <v>-16281.47449857846</v>
      </c>
      <c r="AI121" s="42">
        <f t="shared" si="127"/>
        <v>0</v>
      </c>
      <c r="AJ121" s="42">
        <f t="shared" si="130"/>
        <v>694.6062191112743</v>
      </c>
      <c r="AK121" s="42">
        <f t="shared" si="134"/>
        <v>-15586.868279467186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228505.42687265715</v>
      </c>
      <c r="AE124" s="21">
        <f t="shared" ref="AE124:AK124" si="135">SUM(AE101:AE121)</f>
        <v>-7235.5608770739318</v>
      </c>
      <c r="AF124" s="21">
        <f t="shared" si="135"/>
        <v>-24089.975103288416</v>
      </c>
      <c r="AG124" s="21">
        <f t="shared" si="135"/>
        <v>-234452.21350308575</v>
      </c>
      <c r="AH124" s="21">
        <f t="shared" si="135"/>
        <v>-37272.322610790929</v>
      </c>
      <c r="AI124" s="21">
        <f t="shared" si="135"/>
        <v>0</v>
      </c>
      <c r="AJ124" s="21">
        <f t="shared" si="135"/>
        <v>20950.016472223651</v>
      </c>
      <c r="AK124" s="21">
        <f t="shared" si="135"/>
        <v>-16322.306138567275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112767.22942011533</v>
      </c>
      <c r="AE126" s="21">
        <f t="shared" ref="AE126:AK126" si="136">AE101+NPV($D$6,AE102:AE121)</f>
        <v>-6089.6935518999417</v>
      </c>
      <c r="AF126" s="21">
        <f t="shared" si="136"/>
        <v>-11495.287643908612</v>
      </c>
      <c r="AG126" s="21">
        <f t="shared" si="136"/>
        <v>-76126.838235540898</v>
      </c>
      <c r="AH126" s="21">
        <f t="shared" si="136"/>
        <v>19055.409988765838</v>
      </c>
      <c r="AI126" s="21">
        <f t="shared" si="136"/>
        <v>0</v>
      </c>
      <c r="AJ126" s="21">
        <f t="shared" si="136"/>
        <v>9703.0807329631589</v>
      </c>
      <c r="AK126" s="21">
        <f t="shared" si="136"/>
        <v>28758.49072172902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168784.2440336734</v>
      </c>
      <c r="AE128" s="21">
        <f t="shared" ref="AE128:AK128" si="137">AE101+NPV($D$7,AE102:AE121)</f>
        <v>-6642.8789678223238</v>
      </c>
      <c r="AF128" s="21">
        <f t="shared" si="137"/>
        <v>-17575.57047208989</v>
      </c>
      <c r="AG128" s="21">
        <f t="shared" si="137"/>
        <v>-147713.1165554148</v>
      </c>
      <c r="AH128" s="21">
        <f t="shared" si="137"/>
        <v>-3147.3219616536153</v>
      </c>
      <c r="AI128" s="21">
        <f t="shared" si="137"/>
        <v>0</v>
      </c>
      <c r="AJ128" s="21">
        <f t="shared" si="137"/>
        <v>15146.70373286334</v>
      </c>
      <c r="AK128" s="21">
        <f t="shared" si="137"/>
        <v>11999.381771209723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249276.0660115185</v>
      </c>
    </row>
    <row r="132" spans="1:39" ht="15" x14ac:dyDescent="0.2">
      <c r="G132" s="58" t="s">
        <v>113</v>
      </c>
      <c r="H132" s="57"/>
      <c r="I132" s="57"/>
      <c r="J132" s="11">
        <f>H$131</f>
        <v>249276.0660115185</v>
      </c>
      <c r="K132" s="11">
        <f>J132*$C$10</f>
        <v>99710.426404607409</v>
      </c>
      <c r="L132" s="24">
        <f>$C$141</f>
        <v>35080.200429827142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249276.0660115185</v>
      </c>
      <c r="AE132" s="5">
        <f>-$W132*K132</f>
        <v>-99710.426404607409</v>
      </c>
      <c r="AF132" s="5">
        <f>-$W132*L132</f>
        <v>-35080.200429827142</v>
      </c>
      <c r="AG132" s="5"/>
      <c r="AH132" s="5">
        <f>SUM(AD132:AG132)</f>
        <v>114485.43917708396</v>
      </c>
      <c r="AI132" s="42">
        <f>Y132-AA132</f>
        <v>0</v>
      </c>
      <c r="AJ132" s="42"/>
      <c r="AK132" s="42">
        <f>SUM(AH132:AJ132)</f>
        <v>114485.43917708396</v>
      </c>
      <c r="AL132" s="6" t="s">
        <v>39</v>
      </c>
      <c r="AM132" s="36">
        <f>AK159</f>
        <v>2966667.5497024884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249276.0660115185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L'!$B$8:$AV$128, 16)</f>
        <v>5.8415457364645951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5.8415457364645951E-3</v>
      </c>
      <c r="V133" s="39">
        <f>MIN(S133*T133,T133-U133)</f>
        <v>3.4608985999999998E-3</v>
      </c>
      <c r="W133" s="32">
        <f>T133-SUM(U133:V133)</f>
        <v>0.99069755566353546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5.9662679824969524</v>
      </c>
      <c r="AC133" s="32"/>
      <c r="AD133" s="5">
        <f t="shared" ref="AD133:AD135" si="146">$W133*J133</f>
        <v>246957.18928303348</v>
      </c>
      <c r="AE133" s="5">
        <f t="shared" ref="AE133:AE152" si="147">-$W133*K133</f>
        <v>0</v>
      </c>
      <c r="AF133" s="5">
        <f t="shared" ref="AF133:AF134" si="148">-$W133*L133</f>
        <v>0</v>
      </c>
      <c r="AG133" s="5">
        <f>-U133*M133</f>
        <v>-3517.9482473253365</v>
      </c>
      <c r="AH133" s="5">
        <f t="shared" ref="AH133:AH141" si="149">SUM(AD133:AG133)</f>
        <v>243439.24103570814</v>
      </c>
      <c r="AI133" s="42">
        <f>-M133*$W132*(N133-N132)/1000</f>
        <v>0</v>
      </c>
      <c r="AJ133" s="42">
        <f>$D$6*SUM(Y133:Z133,AD133:AE133)</f>
        <v>24227.091055314584</v>
      </c>
      <c r="AK133" s="42">
        <f t="shared" ref="AK133" si="150">SUM(AH133:AJ133)</f>
        <v>267666.33209102275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1">I133+1</f>
        <v>2</v>
      </c>
      <c r="J134" s="11">
        <f t="shared" si="140"/>
        <v>249276.0660115185</v>
      </c>
      <c r="K134" s="11">
        <f t="shared" ref="K134:K152" si="152">J134*$C$11</f>
        <v>2492.7606601151851</v>
      </c>
      <c r="L134" s="24">
        <f>$C$142</f>
        <v>27601.918449481589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L'!$B$8:$AV$128, 16)</f>
        <v>6.5100420281994964</v>
      </c>
      <c r="S134" s="46">
        <f>VLOOKUP(I134, '[1]Lapse Rates'!$A$4:$F$24, 3)</f>
        <v>3.2267923000000001E-3</v>
      </c>
      <c r="T134" s="33">
        <f t="shared" ref="T134:T136" si="153">W133</f>
        <v>0.99069755566353546</v>
      </c>
      <c r="U134" s="33">
        <f>T134*R134/1000</f>
        <v>6.4494827246041261E-3</v>
      </c>
      <c r="V134" s="39">
        <f t="shared" ref="V134:V152" si="154">MIN(S134*T134,T134-U134)</f>
        <v>3.1967752442439178E-3</v>
      </c>
      <c r="W134" s="32">
        <f>T134-SUM(U134:V134)</f>
        <v>0.98105129769468746</v>
      </c>
      <c r="X134" s="32"/>
      <c r="Y134" s="5">
        <f t="shared" ref="Y134:Y135" si="155">AA133</f>
        <v>0</v>
      </c>
      <c r="Z134" s="5">
        <f t="shared" ref="Z134:Z152" si="156">AB133</f>
        <v>5.9662679824969524</v>
      </c>
      <c r="AA134" s="5">
        <f>O134*W134</f>
        <v>0</v>
      </c>
      <c r="AB134" s="5">
        <f t="shared" si="145"/>
        <v>5.9081754195937393</v>
      </c>
      <c r="AC134" s="32"/>
      <c r="AD134" s="5">
        <f t="shared" si="146"/>
        <v>244552.6080448268</v>
      </c>
      <c r="AE134" s="5">
        <f t="shared" si="147"/>
        <v>-2445.5260804482682</v>
      </c>
      <c r="AF134" s="5">
        <f t="shared" si="148"/>
        <v>-27078.897913726847</v>
      </c>
      <c r="AG134" s="5">
        <f t="shared" ref="AG134:AG137" si="157">-U134*M134</f>
        <v>-3884.0655317556184</v>
      </c>
      <c r="AH134" s="5">
        <f t="shared" si="149"/>
        <v>211144.11851889605</v>
      </c>
      <c r="AI134" s="42">
        <f>-M134*($W133*N134-$W132*N133)/1000</f>
        <v>0</v>
      </c>
      <c r="AJ134" s="42">
        <f t="shared" ref="AJ134:AJ135" si="158">$D$6*SUM(Y134:Z134,AD134:AE134)</f>
        <v>23751.290031594621</v>
      </c>
      <c r="AK134" s="42">
        <f>SUM(AH134:AJ134)</f>
        <v>234895.40855049068</v>
      </c>
      <c r="AL134" s="48" t="s">
        <v>59</v>
      </c>
      <c r="AM134" s="54">
        <f>AK159/AD159</f>
        <v>0.90498962164565278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1"/>
        <v>3</v>
      </c>
      <c r="J135" s="11">
        <f t="shared" si="140"/>
        <v>249276.0660115185</v>
      </c>
      <c r="K135" s="11">
        <f t="shared" si="152"/>
        <v>2492.7606601151851</v>
      </c>
      <c r="L135" s="24">
        <f t="shared" ref="L135:L152" si="159">$C$142</f>
        <v>27601.918449481589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L'!$B$8:$AV$128, 16)</f>
        <v>7.2362107018123112</v>
      </c>
      <c r="S135" s="46">
        <f>VLOOKUP(I135, '[1]Lapse Rates'!$A$4:$F$24, 3)</f>
        <v>2.9657235000000001E-3</v>
      </c>
      <c r="T135" s="33">
        <f t="shared" si="153"/>
        <v>0.98105129769468746</v>
      </c>
      <c r="U135" s="33">
        <f t="shared" ref="U135:U152" si="160">T135*R135/1000</f>
        <v>7.0990938994051527E-3</v>
      </c>
      <c r="V135" s="39">
        <f t="shared" si="154"/>
        <v>2.9095268882786307E-3</v>
      </c>
      <c r="W135" s="32">
        <f t="shared" ref="W135:W152" si="161">T135-SUM(U135:V135)</f>
        <v>0.97104267690700363</v>
      </c>
      <c r="X135" s="32"/>
      <c r="Y135" s="5">
        <f t="shared" si="155"/>
        <v>0</v>
      </c>
      <c r="Z135" s="5">
        <f t="shared" si="156"/>
        <v>5.9081754195937393</v>
      </c>
      <c r="AA135" s="5">
        <f t="shared" ref="AA135:AA152" si="162">O135*W135</f>
        <v>0</v>
      </c>
      <c r="AB135" s="5">
        <f t="shared" si="145"/>
        <v>5.8479006027102791</v>
      </c>
      <c r="AC135" s="32"/>
      <c r="AD135" s="5">
        <f t="shared" si="146"/>
        <v>242057.69842867187</v>
      </c>
      <c r="AE135" s="5">
        <f t="shared" si="147"/>
        <v>-2420.5769842867189</v>
      </c>
      <c r="AF135" s="5">
        <f>-$W135*L135</f>
        <v>-26802.640778953413</v>
      </c>
      <c r="AG135" s="5">
        <f t="shared" si="157"/>
        <v>-4275.2802199448661</v>
      </c>
      <c r="AH135" s="5">
        <f t="shared" si="149"/>
        <v>208559.20044548687</v>
      </c>
      <c r="AI135" s="42">
        <f>-M135*($W134*N135-$W133*N134)/1000</f>
        <v>0</v>
      </c>
      <c r="AJ135" s="42">
        <f t="shared" si="158"/>
        <v>23508.981205702847</v>
      </c>
      <c r="AK135" s="42">
        <f t="shared" ref="AK135:AK142" si="163">SUM(AH135:AJ135)</f>
        <v>232068.18165118972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1"/>
        <v>4</v>
      </c>
      <c r="J136" s="11">
        <f t="shared" si="140"/>
        <v>249276.0660115185</v>
      </c>
      <c r="K136" s="11">
        <f t="shared" si="152"/>
        <v>2492.7606601151851</v>
      </c>
      <c r="L136" s="24">
        <f t="shared" si="159"/>
        <v>27601.918449481589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4">$H$14*M136/1000</f>
        <v>6.0222899999999999</v>
      </c>
      <c r="Q136">
        <f t="shared" si="144"/>
        <v>68</v>
      </c>
      <c r="R136" s="45">
        <f>1000*VLOOKUP(Q136, '[1]Mortality (Interventions) L'!$B$8:$AV$128, 16)</f>
        <v>8.0220620812263359</v>
      </c>
      <c r="S136" s="46">
        <f>VLOOKUP(I136, '[1]Lapse Rates'!$A$4:$F$24, 3)</f>
        <v>2.7812204999999998E-3</v>
      </c>
      <c r="T136" s="33">
        <f t="shared" si="153"/>
        <v>0.97104267690700363</v>
      </c>
      <c r="U136" s="33">
        <f t="shared" si="160"/>
        <v>7.7897646376681902E-3</v>
      </c>
      <c r="V136" s="39">
        <f t="shared" si="154"/>
        <v>2.7006837993886349E-3</v>
      </c>
      <c r="W136" s="32">
        <f t="shared" si="161"/>
        <v>0.96055222846994681</v>
      </c>
      <c r="X136" s="32"/>
      <c r="Y136" s="5">
        <f>AA135</f>
        <v>0</v>
      </c>
      <c r="Z136" s="5">
        <f t="shared" si="156"/>
        <v>5.8479006027102791</v>
      </c>
      <c r="AA136" s="5">
        <f t="shared" si="162"/>
        <v>0</v>
      </c>
      <c r="AB136" s="5">
        <f t="shared" si="145"/>
        <v>5.7847240799922757</v>
      </c>
      <c r="AC136" s="32"/>
      <c r="AD136" s="5">
        <f>$W136*J136</f>
        <v>239442.68071158565</v>
      </c>
      <c r="AE136" s="5">
        <f t="shared" si="147"/>
        <v>-2394.4268071158567</v>
      </c>
      <c r="AF136" s="5">
        <f t="shared" ref="AF136:AF152" si="165">-$W136*L136</f>
        <v>-26513.084276695281</v>
      </c>
      <c r="AG136" s="5">
        <f t="shared" si="157"/>
        <v>-4691.222167978277</v>
      </c>
      <c r="AH136" s="5">
        <f t="shared" si="149"/>
        <v>205843.94745979627</v>
      </c>
      <c r="AI136" s="42">
        <f t="shared" ref="AI136:AI152" si="166">-M136*($W135*N136-$W134*N135)/1000</f>
        <v>0</v>
      </c>
      <c r="AJ136" s="42">
        <f>$D$6*SUM(Y136:Z136,AD136:AE136)</f>
        <v>23255.007387077614</v>
      </c>
      <c r="AK136" s="42">
        <f t="shared" si="163"/>
        <v>229098.95484687388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1"/>
        <v>5</v>
      </c>
      <c r="J137" s="11">
        <f t="shared" si="140"/>
        <v>249276.0660115185</v>
      </c>
      <c r="K137" s="11">
        <f t="shared" si="152"/>
        <v>2492.7606601151851</v>
      </c>
      <c r="L137" s="24">
        <f t="shared" si="159"/>
        <v>27601.918449481589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4"/>
        <v>6.0222899999999999</v>
      </c>
      <c r="Q137">
        <f t="shared" si="144"/>
        <v>69</v>
      </c>
      <c r="R137" s="45">
        <f>1000*VLOOKUP(Q137, '[1]Mortality (Interventions) L'!$B$8:$AV$128, 16)</f>
        <v>8.9148469570039097</v>
      </c>
      <c r="S137" s="46">
        <f>VLOOKUP(I137, '[1]Lapse Rates'!$A$4:$F$24, 3)</f>
        <v>2.4845683E-3</v>
      </c>
      <c r="T137" s="33">
        <f>W136</f>
        <v>0.96055222846994681</v>
      </c>
      <c r="U137" s="33">
        <f t="shared" si="160"/>
        <v>8.5631761110186288E-3</v>
      </c>
      <c r="V137" s="39">
        <f t="shared" si="154"/>
        <v>2.3865576173507873E-3</v>
      </c>
      <c r="W137" s="32">
        <f t="shared" si="161"/>
        <v>0.94960249474157743</v>
      </c>
      <c r="X137" s="32"/>
      <c r="Y137" s="5">
        <f t="shared" ref="Y137:Y152" si="167">AA136</f>
        <v>0</v>
      </c>
      <c r="Z137" s="5">
        <f t="shared" si="156"/>
        <v>5.7847240799922757</v>
      </c>
      <c r="AA137" s="5">
        <f t="shared" si="162"/>
        <v>0</v>
      </c>
      <c r="AB137" s="5">
        <f t="shared" si="145"/>
        <v>5.7187816080572542</v>
      </c>
      <c r="AC137" s="32"/>
      <c r="AD137" s="5">
        <f t="shared" ref="AD137:AD151" si="168">$W137*J137</f>
        <v>236713.1741639041</v>
      </c>
      <c r="AE137" s="5">
        <f t="shared" si="147"/>
        <v>-2367.1317416390411</v>
      </c>
      <c r="AF137" s="5">
        <f t="shared" si="165"/>
        <v>-26210.850619281289</v>
      </c>
      <c r="AG137" s="5">
        <f t="shared" si="157"/>
        <v>-5156.9929861626379</v>
      </c>
      <c r="AH137" s="5">
        <f t="shared" si="149"/>
        <v>202978.19881682112</v>
      </c>
      <c r="AI137" s="42">
        <f t="shared" si="166"/>
        <v>0</v>
      </c>
      <c r="AJ137" s="42">
        <f t="shared" ref="AJ137:AJ152" si="169">$D$6*SUM(Y137:Z137,AD137:AE137)</f>
        <v>22989.91424305645</v>
      </c>
      <c r="AK137" s="42">
        <f t="shared" si="163"/>
        <v>225968.11305987756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1"/>
        <v>6</v>
      </c>
      <c r="J138" s="11">
        <f t="shared" si="140"/>
        <v>249276.0660115185</v>
      </c>
      <c r="K138" s="11">
        <f t="shared" si="152"/>
        <v>2492.7606601151851</v>
      </c>
      <c r="L138" s="24">
        <f t="shared" si="159"/>
        <v>27601.918449481589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4"/>
        <v>6.0222899999999999</v>
      </c>
      <c r="Q138">
        <f t="shared" si="144"/>
        <v>70</v>
      </c>
      <c r="R138" s="45">
        <f>1000*VLOOKUP(Q138, '[1]Mortality (Interventions) L'!$B$8:$AV$128, 16)</f>
        <v>9.9309061517914561</v>
      </c>
      <c r="S138" s="46">
        <f>VLOOKUP(I138, '[1]Lapse Rates'!$A$4:$F$24, 3)</f>
        <v>2.4510465999999999E-3</v>
      </c>
      <c r="T138" s="33">
        <f t="shared" ref="T138:T152" si="170">W137</f>
        <v>0.94960249474157743</v>
      </c>
      <c r="U138" s="33">
        <f t="shared" si="160"/>
        <v>9.4304132567856452E-3</v>
      </c>
      <c r="V138" s="39">
        <f t="shared" si="154"/>
        <v>2.3275199660878613E-3</v>
      </c>
      <c r="W138" s="32">
        <f t="shared" si="161"/>
        <v>0.93784456151870388</v>
      </c>
      <c r="X138" s="32"/>
      <c r="Y138" s="5">
        <f t="shared" si="167"/>
        <v>0</v>
      </c>
      <c r="Z138" s="5">
        <f t="shared" si="156"/>
        <v>5.7187816080572542</v>
      </c>
      <c r="AA138" s="5">
        <f t="shared" si="162"/>
        <v>0</v>
      </c>
      <c r="AB138" s="5">
        <f t="shared" si="145"/>
        <v>5.6479719243884752</v>
      </c>
      <c r="AC138" s="32"/>
      <c r="AD138" s="5">
        <f t="shared" si="168"/>
        <v>233782.20282568005</v>
      </c>
      <c r="AE138" s="5">
        <f t="shared" si="147"/>
        <v>-2337.8220282568004</v>
      </c>
      <c r="AF138" s="5">
        <f t="shared" si="165"/>
        <v>-25886.309105329085</v>
      </c>
      <c r="AG138" s="5">
        <f>-U138*M138</f>
        <v>-5679.2683452207621</v>
      </c>
      <c r="AH138" s="5">
        <f t="shared" si="149"/>
        <v>199878.80334687338</v>
      </c>
      <c r="AI138" s="42">
        <f t="shared" si="166"/>
        <v>0</v>
      </c>
      <c r="AJ138" s="42">
        <f t="shared" si="169"/>
        <v>22705.254768702973</v>
      </c>
      <c r="AK138" s="42">
        <f t="shared" si="163"/>
        <v>222584.05811557634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1"/>
        <v>7</v>
      </c>
      <c r="J139" s="11">
        <f t="shared" si="140"/>
        <v>249276.0660115185</v>
      </c>
      <c r="K139" s="11">
        <f t="shared" si="152"/>
        <v>2492.7606601151851</v>
      </c>
      <c r="L139" s="24">
        <f t="shared" si="159"/>
        <v>27601.918449481589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4"/>
        <v>6.0222899999999999</v>
      </c>
      <c r="Q139">
        <f t="shared" si="144"/>
        <v>71</v>
      </c>
      <c r="R139" s="45">
        <f>1000*VLOOKUP(Q139, '[1]Mortality (Interventions) L'!$B$8:$AV$128, 16)</f>
        <v>11.10385247271814</v>
      </c>
      <c r="S139" s="46">
        <f>VLOOKUP(I139, '[1]Lapse Rates'!$A$4:$F$24, 3)</f>
        <v>2.2232648999999998E-3</v>
      </c>
      <c r="T139" s="33">
        <f t="shared" si="170"/>
        <v>0.93784456151870388</v>
      </c>
      <c r="U139" s="33">
        <f t="shared" si="160"/>
        <v>1.041368765344472E-2</v>
      </c>
      <c r="V139" s="39">
        <f t="shared" si="154"/>
        <v>2.0850768952804248E-3</v>
      </c>
      <c r="W139" s="32">
        <f t="shared" si="161"/>
        <v>0.92534579696997876</v>
      </c>
      <c r="X139" s="32"/>
      <c r="Y139" s="5">
        <f t="shared" si="167"/>
        <v>0</v>
      </c>
      <c r="Z139" s="5">
        <f t="shared" si="156"/>
        <v>5.6479719243884752</v>
      </c>
      <c r="AA139" s="5">
        <f t="shared" si="162"/>
        <v>0</v>
      </c>
      <c r="AB139" s="5">
        <f t="shared" si="145"/>
        <v>5.5727007396343335</v>
      </c>
      <c r="AC139" s="32"/>
      <c r="AD139" s="5">
        <f t="shared" si="168"/>
        <v>230666.55996896961</v>
      </c>
      <c r="AE139" s="5">
        <f t="shared" si="147"/>
        <v>-2306.6655996896961</v>
      </c>
      <c r="AF139" s="5">
        <f t="shared" si="165"/>
        <v>-25541.319225535903</v>
      </c>
      <c r="AG139" s="5">
        <f t="shared" ref="AG139:AG152" si="171">-U139*M139</f>
        <v>-6271.4247018463602</v>
      </c>
      <c r="AH139" s="5">
        <f t="shared" si="149"/>
        <v>196547.15044189765</v>
      </c>
      <c r="AI139" s="42">
        <f t="shared" si="166"/>
        <v>0</v>
      </c>
      <c r="AJ139" s="42">
        <f t="shared" si="169"/>
        <v>22402.659703672143</v>
      </c>
      <c r="AK139" s="42">
        <f t="shared" si="163"/>
        <v>218949.81014556979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1"/>
        <v>8</v>
      </c>
      <c r="J140" s="11">
        <f t="shared" si="140"/>
        <v>249276.0660115185</v>
      </c>
      <c r="K140" s="11">
        <f t="shared" si="152"/>
        <v>2492.7606601151851</v>
      </c>
      <c r="L140" s="24">
        <f t="shared" si="159"/>
        <v>27601.918449481589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4"/>
        <v>6.0222899999999999</v>
      </c>
      <c r="Q140">
        <f t="shared" si="144"/>
        <v>72</v>
      </c>
      <c r="R140" s="45">
        <f>1000*VLOOKUP(Q140, '[1]Mortality (Interventions) L'!$B$8:$AV$128, 16)</f>
        <v>12.466916808833437</v>
      </c>
      <c r="S140" s="46">
        <f>VLOOKUP(I140, '[1]Lapse Rates'!$A$4:$F$24, 3)</f>
        <v>2.1873403E-3</v>
      </c>
      <c r="T140" s="33">
        <f t="shared" si="170"/>
        <v>0.92534579696997876</v>
      </c>
      <c r="U140" s="33">
        <f t="shared" si="160"/>
        <v>1.15362090702284E-2</v>
      </c>
      <c r="V140" s="39">
        <f t="shared" si="154"/>
        <v>2.0240461531480522E-3</v>
      </c>
      <c r="W140" s="32">
        <f t="shared" si="161"/>
        <v>0.91178554174660231</v>
      </c>
      <c r="X140" s="32"/>
      <c r="Y140" s="5">
        <f t="shared" si="167"/>
        <v>0</v>
      </c>
      <c r="Z140" s="5">
        <f t="shared" si="156"/>
        <v>5.5727007396343335</v>
      </c>
      <c r="AA140" s="5">
        <f t="shared" si="162"/>
        <v>0</v>
      </c>
      <c r="AB140" s="5">
        <f t="shared" si="145"/>
        <v>5.4910369502051459</v>
      </c>
      <c r="AC140" s="32"/>
      <c r="AD140" s="5">
        <f t="shared" si="168"/>
        <v>227286.31289277421</v>
      </c>
      <c r="AE140" s="5">
        <f t="shared" si="147"/>
        <v>-2272.8631289277423</v>
      </c>
      <c r="AF140" s="5">
        <f t="shared" si="165"/>
        <v>-25167.030166706107</v>
      </c>
      <c r="AG140" s="5">
        <f t="shared" si="171"/>
        <v>-6947.4396521545787</v>
      </c>
      <c r="AH140" s="5">
        <f t="shared" si="149"/>
        <v>192898.9799449858</v>
      </c>
      <c r="AI140" s="42">
        <f t="shared" si="166"/>
        <v>0</v>
      </c>
      <c r="AJ140" s="42">
        <f t="shared" si="169"/>
        <v>22074.366103775897</v>
      </c>
      <c r="AK140" s="42">
        <f t="shared" si="163"/>
        <v>214973.34604876168</v>
      </c>
    </row>
    <row r="141" spans="1:39" ht="15" x14ac:dyDescent="0.2">
      <c r="A141" s="12"/>
      <c r="B141" s="13">
        <v>1</v>
      </c>
      <c r="C141" s="10">
        <f>$H$131*0.14+$B$144</f>
        <v>35080.200429827142</v>
      </c>
      <c r="D141" s="1"/>
      <c r="E141" s="81" t="s">
        <v>51</v>
      </c>
      <c r="F141" s="13"/>
      <c r="G141" s="8"/>
      <c r="I141" s="2">
        <f t="shared" si="151"/>
        <v>9</v>
      </c>
      <c r="J141" s="11">
        <f t="shared" si="140"/>
        <v>249276.0660115185</v>
      </c>
      <c r="K141" s="11">
        <f t="shared" si="152"/>
        <v>2492.7606601151851</v>
      </c>
      <c r="L141" s="24">
        <f t="shared" si="159"/>
        <v>27601.918449481589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4"/>
        <v>6.0222899999999999</v>
      </c>
      <c r="Q141">
        <f t="shared" si="144"/>
        <v>73</v>
      </c>
      <c r="R141" s="45">
        <f>1000*VLOOKUP(Q141, '[1]Mortality (Interventions) L'!$B$8:$AV$128, 16)</f>
        <v>14.052481056866519</v>
      </c>
      <c r="S141" s="46">
        <f>VLOOKUP(I141, '[1]Lapse Rates'!$A$4:$F$24, 3)</f>
        <v>1.9768835000000002E-3</v>
      </c>
      <c r="T141" s="33">
        <f t="shared" si="170"/>
        <v>0.91178554174660231</v>
      </c>
      <c r="U141" s="33">
        <f t="shared" si="160"/>
        <v>1.2812849053318904E-2</v>
      </c>
      <c r="V141" s="39">
        <f t="shared" si="154"/>
        <v>1.8024937930174194E-3</v>
      </c>
      <c r="W141" s="32">
        <f t="shared" si="161"/>
        <v>0.89717019890026595</v>
      </c>
      <c r="X141" s="32"/>
      <c r="Y141" s="5">
        <f t="shared" si="167"/>
        <v>0</v>
      </c>
      <c r="Z141" s="5">
        <f t="shared" si="156"/>
        <v>5.4910369502051459</v>
      </c>
      <c r="AA141" s="5">
        <f t="shared" si="162"/>
        <v>0</v>
      </c>
      <c r="AB141" s="5">
        <f t="shared" si="145"/>
        <v>5.4030191171350825</v>
      </c>
      <c r="AC141" s="32"/>
      <c r="AD141" s="5">
        <f t="shared" si="168"/>
        <v>223643.05772462988</v>
      </c>
      <c r="AE141" s="5">
        <f t="shared" si="147"/>
        <v>-2236.430577246299</v>
      </c>
      <c r="AF141" s="5">
        <f t="shared" si="165"/>
        <v>-24763.618665350317</v>
      </c>
      <c r="AG141" s="5">
        <f t="shared" si="171"/>
        <v>-7716.2692725311908</v>
      </c>
      <c r="AH141" s="5">
        <f t="shared" si="149"/>
        <v>188926.73920950209</v>
      </c>
      <c r="AI141" s="42">
        <f t="shared" si="166"/>
        <v>0</v>
      </c>
      <c r="AJ141" s="42">
        <f t="shared" si="169"/>
        <v>21720.528793883146</v>
      </c>
      <c r="AK141" s="42">
        <f t="shared" si="163"/>
        <v>210647.26800338522</v>
      </c>
    </row>
    <row r="142" spans="1:39" ht="15" x14ac:dyDescent="0.2">
      <c r="A142" s="12"/>
      <c r="B142" s="70" t="s">
        <v>49</v>
      </c>
      <c r="C142" s="10">
        <f>$H$131*0.11+$B$144</f>
        <v>27601.918449481589</v>
      </c>
      <c r="D142" s="1"/>
      <c r="E142" s="1"/>
      <c r="F142" s="1"/>
      <c r="I142" s="2">
        <f t="shared" si="151"/>
        <v>10</v>
      </c>
      <c r="J142" s="11">
        <f t="shared" si="140"/>
        <v>249276.0660115185</v>
      </c>
      <c r="K142" s="11">
        <f t="shared" si="152"/>
        <v>2492.7606601151851</v>
      </c>
      <c r="L142" s="24">
        <f t="shared" si="159"/>
        <v>27601.918449481589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4"/>
        <v>6.0222899999999999</v>
      </c>
      <c r="Q142">
        <f t="shared" si="144"/>
        <v>74</v>
      </c>
      <c r="R142" s="45">
        <f>1000*VLOOKUP(Q142, '[1]Mortality (Interventions) L'!$B$8:$AV$128, 16)</f>
        <v>15.951412759106512</v>
      </c>
      <c r="S142" s="46">
        <f>VLOOKUP(I142, '[1]Lapse Rates'!$A$4:$F$24, 3)</f>
        <v>1.6914747999999999E-3</v>
      </c>
      <c r="T142" s="33">
        <f t="shared" si="170"/>
        <v>0.89717019890026595</v>
      </c>
      <c r="U142" s="33">
        <f t="shared" si="160"/>
        <v>1.431113215782783E-2</v>
      </c>
      <c r="V142" s="39">
        <f t="shared" si="154"/>
        <v>1.5175407827507875E-3</v>
      </c>
      <c r="W142" s="32">
        <f t="shared" si="161"/>
        <v>0.88134152595968729</v>
      </c>
      <c r="X142" s="32"/>
      <c r="Y142" s="5">
        <f t="shared" si="167"/>
        <v>0</v>
      </c>
      <c r="Z142" s="5">
        <f t="shared" si="156"/>
        <v>5.4030191171350825</v>
      </c>
      <c r="AA142" s="5">
        <f t="shared" si="162"/>
        <v>0</v>
      </c>
      <c r="AB142" s="5">
        <f t="shared" si="145"/>
        <v>5.3076942583717655</v>
      </c>
      <c r="AC142" s="32"/>
      <c r="AD142" s="5">
        <f t="shared" si="168"/>
        <v>219697.34840381946</v>
      </c>
      <c r="AE142" s="5">
        <f t="shared" si="147"/>
        <v>-2196.9734840381948</v>
      </c>
      <c r="AF142" s="5">
        <f t="shared" si="165"/>
        <v>-24326.71692568095</v>
      </c>
      <c r="AG142" s="5">
        <f t="shared" si="171"/>
        <v>-8618.5788082764957</v>
      </c>
      <c r="AH142" s="5">
        <f>SUM(AD142:AG142)</f>
        <v>184555.07918582379</v>
      </c>
      <c r="AI142" s="42">
        <f t="shared" si="166"/>
        <v>0</v>
      </c>
      <c r="AJ142" s="42">
        <f t="shared" si="169"/>
        <v>21337.316815805934</v>
      </c>
      <c r="AK142" s="42">
        <f t="shared" si="163"/>
        <v>205892.39600162974</v>
      </c>
    </row>
    <row r="143" spans="1:39" ht="15" x14ac:dyDescent="0.2">
      <c r="D143" s="1"/>
      <c r="E143" s="1"/>
      <c r="F143" s="1"/>
      <c r="I143" s="2">
        <f t="shared" si="151"/>
        <v>11</v>
      </c>
      <c r="J143" s="11">
        <f t="shared" si="140"/>
        <v>249276.0660115185</v>
      </c>
      <c r="K143" s="11">
        <f t="shared" si="152"/>
        <v>2492.7606601151851</v>
      </c>
      <c r="L143" s="24">
        <f t="shared" si="159"/>
        <v>27601.918449481589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4"/>
        <v>6.0222899999999999</v>
      </c>
      <c r="Q143">
        <f t="shared" si="144"/>
        <v>75</v>
      </c>
      <c r="R143" s="45">
        <f>1000*VLOOKUP(Q143, '[1]Mortality (Interventions) L'!$B$8:$AV$128, 16)</f>
        <v>18.162990751892025</v>
      </c>
      <c r="S143" s="46">
        <f>VLOOKUP(I143, '[1]Lapse Rates'!$A$4:$F$24, 3)</f>
        <v>1.5867464999999999E-3</v>
      </c>
      <c r="T143" s="33">
        <f t="shared" si="170"/>
        <v>0.88134152595968729</v>
      </c>
      <c r="U143" s="33">
        <f t="shared" si="160"/>
        <v>1.6007797985264204E-2</v>
      </c>
      <c r="V143" s="39">
        <f t="shared" si="154"/>
        <v>1.3984655816211928E-3</v>
      </c>
      <c r="W143" s="32">
        <f t="shared" si="161"/>
        <v>0.86393526239280194</v>
      </c>
      <c r="X143" s="31"/>
      <c r="Y143" s="5">
        <f t="shared" si="167"/>
        <v>0</v>
      </c>
      <c r="Z143" s="5">
        <f t="shared" si="156"/>
        <v>5.3076942583717655</v>
      </c>
      <c r="AA143" s="5">
        <f t="shared" si="162"/>
        <v>0</v>
      </c>
      <c r="AB143" s="5">
        <f t="shared" si="145"/>
        <v>5.2028686913555475</v>
      </c>
      <c r="AC143" s="32"/>
      <c r="AD143" s="5">
        <f t="shared" si="168"/>
        <v>215358.38349790665</v>
      </c>
      <c r="AE143" s="5">
        <f t="shared" si="147"/>
        <v>-2153.5838349790665</v>
      </c>
      <c r="AF143" s="5">
        <f t="shared" si="165"/>
        <v>-23846.270658197598</v>
      </c>
      <c r="AG143" s="5">
        <f t="shared" si="171"/>
        <v>-9640.3601728676767</v>
      </c>
      <c r="AH143" s="5">
        <f t="shared" ref="AH143:AH152" si="172">SUM(AD143:AG143)</f>
        <v>179718.16883186228</v>
      </c>
      <c r="AI143" s="42">
        <f t="shared" si="166"/>
        <v>0</v>
      </c>
      <c r="AJ143" s="42">
        <f t="shared" si="169"/>
        <v>20915.911531739941</v>
      </c>
      <c r="AK143" s="42">
        <f t="shared" ref="AK143:AK152" si="173">SUM(AH143:AJ143)</f>
        <v>200634.0803636022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1"/>
        <v>12</v>
      </c>
      <c r="J144" s="11">
        <f t="shared" si="140"/>
        <v>249276.0660115185</v>
      </c>
      <c r="K144" s="11">
        <f t="shared" si="152"/>
        <v>2492.7606601151851</v>
      </c>
      <c r="L144" s="24">
        <f t="shared" si="159"/>
        <v>27601.918449481589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4"/>
        <v>6.0222899999999999</v>
      </c>
      <c r="Q144">
        <f t="shared" si="144"/>
        <v>76</v>
      </c>
      <c r="R144" s="45">
        <f>1000*VLOOKUP(Q144, '[1]Mortality (Interventions) L'!$B$8:$AV$128, 16)</f>
        <v>20.730134240696326</v>
      </c>
      <c r="S144" s="46">
        <f>VLOOKUP(I144, '[1]Lapse Rates'!$A$4:$F$24, 3)</f>
        <v>1.4412507000000001E-3</v>
      </c>
      <c r="T144" s="33">
        <f t="shared" si="170"/>
        <v>0.86393526239280194</v>
      </c>
      <c r="U144" s="33">
        <f t="shared" si="160"/>
        <v>1.7909493964673989E-2</v>
      </c>
      <c r="V144" s="39">
        <f t="shared" si="154"/>
        <v>1.2451473016783096E-3</v>
      </c>
      <c r="W144" s="32">
        <f t="shared" si="161"/>
        <v>0.84478062112644969</v>
      </c>
      <c r="X144" s="31"/>
      <c r="Y144" s="5">
        <f t="shared" si="167"/>
        <v>0</v>
      </c>
      <c r="Z144" s="5">
        <f t="shared" si="156"/>
        <v>5.2028686913555475</v>
      </c>
      <c r="AA144" s="5">
        <f t="shared" si="162"/>
        <v>0</v>
      </c>
      <c r="AB144" s="5">
        <f t="shared" si="145"/>
        <v>5.0875138868036069</v>
      </c>
      <c r="AC144" s="32"/>
      <c r="AD144" s="5">
        <f t="shared" si="168"/>
        <v>210583.58987716847</v>
      </c>
      <c r="AE144" s="5">
        <f t="shared" si="147"/>
        <v>-2105.8358987716847</v>
      </c>
      <c r="AF144" s="5">
        <f t="shared" si="165"/>
        <v>-23317.565812034667</v>
      </c>
      <c r="AG144" s="5">
        <f t="shared" si="171"/>
        <v>-10785.616640851651</v>
      </c>
      <c r="AH144" s="5">
        <f t="shared" si="172"/>
        <v>174374.57152551046</v>
      </c>
      <c r="AI144" s="42">
        <f t="shared" si="166"/>
        <v>0</v>
      </c>
      <c r="AJ144" s="42">
        <f t="shared" si="169"/>
        <v>20452.178066699347</v>
      </c>
      <c r="AK144" s="42">
        <f t="shared" si="173"/>
        <v>194826.74959220982</v>
      </c>
    </row>
    <row r="145" spans="1:37" ht="15" x14ac:dyDescent="0.2">
      <c r="A145" s="48"/>
      <c r="D145" s="1"/>
      <c r="E145" s="1"/>
      <c r="F145" s="1"/>
      <c r="I145" s="2">
        <f t="shared" si="151"/>
        <v>13</v>
      </c>
      <c r="J145" s="11">
        <f t="shared" si="140"/>
        <v>249276.0660115185</v>
      </c>
      <c r="K145" s="11">
        <f t="shared" si="152"/>
        <v>2492.7606601151851</v>
      </c>
      <c r="L145" s="24">
        <f t="shared" si="159"/>
        <v>27601.918449481589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4"/>
        <v>6.0222899999999999</v>
      </c>
      <c r="Q145">
        <f t="shared" si="144"/>
        <v>77</v>
      </c>
      <c r="R145" s="45">
        <f>1000*VLOOKUP(Q145, '[1]Mortality (Interventions) L'!$B$8:$AV$128, 16)</f>
        <v>23.726200167302117</v>
      </c>
      <c r="S145" s="46">
        <f>VLOOKUP(I145, '[1]Lapse Rates'!$A$4:$F$24, 3)</f>
        <v>1.3481251E-3</v>
      </c>
      <c r="T145" s="33">
        <f t="shared" si="170"/>
        <v>0.84478062112644969</v>
      </c>
      <c r="U145" s="33">
        <f t="shared" si="160"/>
        <v>2.0043434114303958E-2</v>
      </c>
      <c r="V145" s="39">
        <f t="shared" si="154"/>
        <v>1.1388699593341571E-3</v>
      </c>
      <c r="W145" s="32">
        <f t="shared" si="161"/>
        <v>0.82359831705281161</v>
      </c>
      <c r="X145" s="31"/>
      <c r="Y145" s="5">
        <f t="shared" si="167"/>
        <v>0</v>
      </c>
      <c r="Z145" s="5">
        <f t="shared" si="156"/>
        <v>5.0875138868036069</v>
      </c>
      <c r="AA145" s="5">
        <f t="shared" si="162"/>
        <v>0</v>
      </c>
      <c r="AB145" s="5">
        <f t="shared" si="145"/>
        <v>4.9599479088039766</v>
      </c>
      <c r="AC145" s="32"/>
      <c r="AD145" s="5">
        <f t="shared" si="168"/>
        <v>205303.3484486322</v>
      </c>
      <c r="AE145" s="5">
        <f t="shared" si="147"/>
        <v>-2053.0334844863223</v>
      </c>
      <c r="AF145" s="5">
        <f t="shared" si="165"/>
        <v>-22732.893582421988</v>
      </c>
      <c r="AG145" s="5">
        <f t="shared" si="171"/>
        <v>-12070.737283223158</v>
      </c>
      <c r="AH145" s="5">
        <f t="shared" si="172"/>
        <v>168446.68409850073</v>
      </c>
      <c r="AI145" s="42">
        <f t="shared" si="166"/>
        <v>0</v>
      </c>
      <c r="AJ145" s="42">
        <f t="shared" si="169"/>
        <v>19939.354983095007</v>
      </c>
      <c r="AK145" s="42">
        <f t="shared" si="173"/>
        <v>188386.03908159572</v>
      </c>
    </row>
    <row r="146" spans="1:37" ht="15" x14ac:dyDescent="0.2">
      <c r="A146" s="48"/>
      <c r="D146" s="1"/>
      <c r="E146" s="1"/>
      <c r="F146" s="37"/>
      <c r="I146" s="2">
        <f t="shared" si="151"/>
        <v>14</v>
      </c>
      <c r="J146" s="11">
        <f t="shared" si="140"/>
        <v>249276.0660115185</v>
      </c>
      <c r="K146" s="11">
        <f t="shared" si="152"/>
        <v>2492.7606601151851</v>
      </c>
      <c r="L146" s="24">
        <f t="shared" si="159"/>
        <v>27601.918449481589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4"/>
        <v>6.0222899999999999</v>
      </c>
      <c r="Q146">
        <f t="shared" si="144"/>
        <v>78</v>
      </c>
      <c r="R146" s="45">
        <f>1000*VLOOKUP(Q146, '[1]Mortality (Interventions) L'!$B$8:$AV$128, 16)</f>
        <v>27.122005058784936</v>
      </c>
      <c r="S146" s="46">
        <f>VLOOKUP(I146, '[1]Lapse Rates'!$A$4:$F$24, 3)</f>
        <v>1.1365788999999999E-3</v>
      </c>
      <c r="T146" s="33">
        <f t="shared" si="170"/>
        <v>0.82359831705281161</v>
      </c>
      <c r="U146" s="33">
        <f t="shared" si="160"/>
        <v>2.2337637721513114E-2</v>
      </c>
      <c r="V146" s="39">
        <f t="shared" si="154"/>
        <v>9.360844692377358E-4</v>
      </c>
      <c r="W146" s="32">
        <f t="shared" si="161"/>
        <v>0.80032459486206076</v>
      </c>
      <c r="X146" s="31"/>
      <c r="Y146" s="5">
        <f t="shared" si="167"/>
        <v>0</v>
      </c>
      <c r="Z146" s="5">
        <f t="shared" si="156"/>
        <v>4.9599479088039766</v>
      </c>
      <c r="AA146" s="5">
        <f t="shared" si="162"/>
        <v>0</v>
      </c>
      <c r="AB146" s="5">
        <f t="shared" si="145"/>
        <v>4.8197868043918399</v>
      </c>
      <c r="AC146" s="32"/>
      <c r="AD146" s="5">
        <f t="shared" si="168"/>
        <v>199501.76653947687</v>
      </c>
      <c r="AE146" s="5">
        <f t="shared" si="147"/>
        <v>-1995.0176653947688</v>
      </c>
      <c r="AF146" s="5">
        <f t="shared" si="165"/>
        <v>-22090.494200496993</v>
      </c>
      <c r="AG146" s="5">
        <f t="shared" si="171"/>
        <v>-13452.37322738912</v>
      </c>
      <c r="AH146" s="5">
        <f t="shared" si="172"/>
        <v>161963.881446196</v>
      </c>
      <c r="AI146" s="42">
        <f t="shared" si="166"/>
        <v>0</v>
      </c>
      <c r="AJ146" s="42">
        <f t="shared" si="169"/>
        <v>19375.898635437308</v>
      </c>
      <c r="AK146" s="42">
        <f t="shared" si="173"/>
        <v>181339.7800816333</v>
      </c>
    </row>
    <row r="147" spans="1:37" ht="15" x14ac:dyDescent="0.2">
      <c r="A147" s="48"/>
      <c r="D147" s="1"/>
      <c r="E147" s="1"/>
      <c r="F147" s="1"/>
      <c r="I147" s="2">
        <f t="shared" si="151"/>
        <v>15</v>
      </c>
      <c r="J147" s="11">
        <f t="shared" si="140"/>
        <v>249276.0660115185</v>
      </c>
      <c r="K147" s="11">
        <f t="shared" si="152"/>
        <v>2492.7606601151851</v>
      </c>
      <c r="L147" s="24">
        <f t="shared" si="159"/>
        <v>27601.918449481589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4"/>
        <v>6.0222899999999999</v>
      </c>
      <c r="Q147">
        <f t="shared" si="144"/>
        <v>79</v>
      </c>
      <c r="R147" s="45">
        <f>1000*VLOOKUP(Q147, '[1]Mortality (Interventions) L'!$B$8:$AV$128, 16)</f>
        <v>30.953416390286144</v>
      </c>
      <c r="S147" s="46">
        <f>VLOOKUP(I147, '[1]Lapse Rates'!$A$4:$F$24, 3)</f>
        <v>1.0075606E-3</v>
      </c>
      <c r="T147" s="33">
        <f t="shared" si="170"/>
        <v>0.80032459486206076</v>
      </c>
      <c r="U147" s="33">
        <f t="shared" si="160"/>
        <v>2.477278043215243E-2</v>
      </c>
      <c r="V147" s="39">
        <f t="shared" si="154"/>
        <v>8.0637552899397484E-4</v>
      </c>
      <c r="W147" s="32">
        <f t="shared" si="161"/>
        <v>0.7747454389009143</v>
      </c>
      <c r="X147" s="31"/>
      <c r="Y147" s="5">
        <f t="shared" si="167"/>
        <v>0</v>
      </c>
      <c r="Z147" s="5">
        <f t="shared" si="156"/>
        <v>4.8197868043918399</v>
      </c>
      <c r="AA147" s="5">
        <f t="shared" si="162"/>
        <v>0</v>
      </c>
      <c r="AB147" s="5">
        <f t="shared" si="145"/>
        <v>4.6657417092385867</v>
      </c>
      <c r="AC147" s="32"/>
      <c r="AD147" s="5">
        <f t="shared" si="168"/>
        <v>193125.4951695872</v>
      </c>
      <c r="AE147" s="5">
        <f t="shared" si="147"/>
        <v>-1931.254951695872</v>
      </c>
      <c r="AF147" s="5">
        <f t="shared" si="165"/>
        <v>-21384.460423650857</v>
      </c>
      <c r="AG147" s="5">
        <f t="shared" si="171"/>
        <v>-14918.886786874726</v>
      </c>
      <c r="AH147" s="5">
        <f t="shared" si="172"/>
        <v>154890.89300736572</v>
      </c>
      <c r="AI147" s="42">
        <f t="shared" si="166"/>
        <v>0</v>
      </c>
      <c r="AJ147" s="42">
        <f t="shared" si="169"/>
        <v>18756.627786460649</v>
      </c>
      <c r="AK147" s="42">
        <f t="shared" si="173"/>
        <v>173647.52079382638</v>
      </c>
    </row>
    <row r="148" spans="1:37" ht="15" x14ac:dyDescent="0.2">
      <c r="I148" s="2">
        <f t="shared" si="151"/>
        <v>16</v>
      </c>
      <c r="J148" s="11">
        <f t="shared" si="140"/>
        <v>249276.0660115185</v>
      </c>
      <c r="K148" s="11">
        <f t="shared" si="152"/>
        <v>2492.7606601151851</v>
      </c>
      <c r="L148" s="24">
        <f t="shared" si="159"/>
        <v>27601.918449481589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4"/>
        <v>6.0222899999999999</v>
      </c>
      <c r="Q148">
        <f t="shared" si="144"/>
        <v>80</v>
      </c>
      <c r="R148" s="45">
        <f>1000*VLOOKUP(Q148, '[1]Mortality (Interventions) L'!$B$8:$AV$128, 16)</f>
        <v>35.200307800970045</v>
      </c>
      <c r="S148" s="46">
        <f>VLOOKUP(I148, '[1]Lapse Rates'!$A$4:$F$24, 3)</f>
        <v>8.9731130000000002E-4</v>
      </c>
      <c r="T148" s="33">
        <f t="shared" si="170"/>
        <v>0.7747454389009143</v>
      </c>
      <c r="U148" s="33">
        <f t="shared" si="160"/>
        <v>2.7271277916709812E-2</v>
      </c>
      <c r="V148" s="39">
        <f t="shared" si="154"/>
        <v>6.9518783694925003E-4</v>
      </c>
      <c r="W148" s="32">
        <f t="shared" si="161"/>
        <v>0.74677897314725528</v>
      </c>
      <c r="X148" s="31"/>
      <c r="Y148" s="5">
        <f t="shared" si="167"/>
        <v>0</v>
      </c>
      <c r="Z148" s="5">
        <f t="shared" si="156"/>
        <v>4.6657417092385867</v>
      </c>
      <c r="AA148" s="5">
        <f t="shared" si="162"/>
        <v>0</v>
      </c>
      <c r="AB148" s="5">
        <f t="shared" si="145"/>
        <v>4.4973195421949841</v>
      </c>
      <c r="AC148" s="32"/>
      <c r="AD148" s="5">
        <f t="shared" si="168"/>
        <v>186154.12460626921</v>
      </c>
      <c r="AE148" s="5">
        <f t="shared" si="147"/>
        <v>-1861.5412460626922</v>
      </c>
      <c r="AF148" s="5">
        <f t="shared" si="165"/>
        <v>-20612.532316598143</v>
      </c>
      <c r="AG148" s="5">
        <f t="shared" si="171"/>
        <v>-16423.554428502233</v>
      </c>
      <c r="AH148" s="5">
        <f t="shared" si="172"/>
        <v>147256.49661510612</v>
      </c>
      <c r="AI148" s="42">
        <f t="shared" si="166"/>
        <v>0</v>
      </c>
      <c r="AJ148" s="42">
        <f t="shared" si="169"/>
        <v>18079.560136897937</v>
      </c>
      <c r="AK148" s="42">
        <f t="shared" si="173"/>
        <v>165336.05675200405</v>
      </c>
    </row>
    <row r="149" spans="1:37" ht="15" x14ac:dyDescent="0.2">
      <c r="I149" s="2">
        <f t="shared" si="151"/>
        <v>17</v>
      </c>
      <c r="J149" s="11">
        <f t="shared" si="140"/>
        <v>249276.0660115185</v>
      </c>
      <c r="K149" s="11">
        <f t="shared" si="152"/>
        <v>2492.7606601151851</v>
      </c>
      <c r="L149" s="24">
        <f t="shared" si="159"/>
        <v>27601.918449481589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4"/>
        <v>6.0222899999999999</v>
      </c>
      <c r="Q149">
        <f t="shared" si="144"/>
        <v>81</v>
      </c>
      <c r="R149" s="45">
        <f>1000*VLOOKUP(Q149, '[1]Mortality (Interventions) L'!$B$8:$AV$128, 16)</f>
        <v>39.936066477062788</v>
      </c>
      <c r="S149" s="46">
        <f>VLOOKUP(I149, '[1]Lapse Rates'!$A$4:$F$24, 3)</f>
        <v>7.4594940000000001E-4</v>
      </c>
      <c r="T149" s="33">
        <f t="shared" si="170"/>
        <v>0.74677897314725528</v>
      </c>
      <c r="U149" s="33">
        <f t="shared" si="160"/>
        <v>2.9823414715281472E-2</v>
      </c>
      <c r="V149" s="39">
        <f t="shared" si="154"/>
        <v>5.5705932695181116E-4</v>
      </c>
      <c r="W149" s="32">
        <f t="shared" si="161"/>
        <v>0.71639849910502196</v>
      </c>
      <c r="X149" s="31"/>
      <c r="Y149" s="5">
        <f t="shared" si="167"/>
        <v>0</v>
      </c>
      <c r="Z149" s="5">
        <f t="shared" si="156"/>
        <v>4.4973195421949841</v>
      </c>
      <c r="AA149" s="5">
        <f t="shared" si="162"/>
        <v>0</v>
      </c>
      <c r="AB149" s="5">
        <f t="shared" si="145"/>
        <v>4.3143595171751823</v>
      </c>
      <c r="AC149" s="32"/>
      <c r="AD149" s="5">
        <f t="shared" si="168"/>
        <v>178580.99955345623</v>
      </c>
      <c r="AE149" s="5">
        <f t="shared" si="147"/>
        <v>-1785.8099955345624</v>
      </c>
      <c r="AF149" s="5">
        <f t="shared" si="165"/>
        <v>-19773.972949627827</v>
      </c>
      <c r="AG149" s="5">
        <f t="shared" si="171"/>
        <v>-17960.525220569245</v>
      </c>
      <c r="AH149" s="5">
        <f t="shared" si="172"/>
        <v>139060.6913877246</v>
      </c>
      <c r="AI149" s="42">
        <f t="shared" si="166"/>
        <v>0</v>
      </c>
      <c r="AJ149" s="42">
        <f t="shared" si="169"/>
        <v>17344.049282679207</v>
      </c>
      <c r="AK149" s="42">
        <f t="shared" si="173"/>
        <v>156404.74067040381</v>
      </c>
    </row>
    <row r="150" spans="1:37" ht="15" x14ac:dyDescent="0.2">
      <c r="I150" s="2">
        <f t="shared" si="151"/>
        <v>18</v>
      </c>
      <c r="J150" s="11">
        <f t="shared" si="140"/>
        <v>249276.0660115185</v>
      </c>
      <c r="K150" s="11">
        <f t="shared" si="152"/>
        <v>2492.7606601151851</v>
      </c>
      <c r="L150" s="24">
        <f t="shared" si="159"/>
        <v>27601.918449481589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4"/>
        <v>6.0222899999999999</v>
      </c>
      <c r="Q150">
        <f t="shared" si="144"/>
        <v>82</v>
      </c>
      <c r="R150" s="45">
        <f>1000*VLOOKUP(Q150, '[1]Mortality (Interventions) L'!$B$8:$AV$128, 16)</f>
        <v>45.327155163952</v>
      </c>
      <c r="S150" s="46">
        <f>VLOOKUP(I150, '[1]Lapse Rates'!$A$4:$F$24, 3)</f>
        <v>5.9837330000000002E-4</v>
      </c>
      <c r="T150" s="33">
        <f t="shared" si="170"/>
        <v>0.71639849910502196</v>
      </c>
      <c r="U150" s="33">
        <f t="shared" si="160"/>
        <v>3.2472305928155656E-2</v>
      </c>
      <c r="V150" s="39">
        <f t="shared" si="154"/>
        <v>4.2867373402451903E-4</v>
      </c>
      <c r="W150" s="32">
        <f t="shared" si="161"/>
        <v>0.68349751944284176</v>
      </c>
      <c r="X150" s="31"/>
      <c r="Y150" s="5">
        <f t="shared" si="167"/>
        <v>0</v>
      </c>
      <c r="Z150" s="5">
        <f t="shared" si="156"/>
        <v>4.3143595171751823</v>
      </c>
      <c r="AA150" s="5">
        <f t="shared" si="162"/>
        <v>0</v>
      </c>
      <c r="AB150" s="5">
        <f t="shared" si="145"/>
        <v>4.1162202763654312</v>
      </c>
      <c r="AC150" s="32"/>
      <c r="AD150" s="5">
        <f t="shared" si="168"/>
        <v>170379.57277534297</v>
      </c>
      <c r="AE150" s="5">
        <f t="shared" si="147"/>
        <v>-1703.7957277534299</v>
      </c>
      <c r="AF150" s="5">
        <f t="shared" si="165"/>
        <v>-18865.842792084277</v>
      </c>
      <c r="AG150" s="5">
        <f t="shared" si="171"/>
        <v>-19555.764326807253</v>
      </c>
      <c r="AH150" s="5">
        <f t="shared" si="172"/>
        <v>130254.16992869801</v>
      </c>
      <c r="AI150" s="42">
        <f t="shared" si="166"/>
        <v>0</v>
      </c>
      <c r="AJ150" s="42">
        <f t="shared" si="169"/>
        <v>16547.516967037172</v>
      </c>
      <c r="AK150" s="42">
        <f t="shared" si="173"/>
        <v>146801.68689573518</v>
      </c>
    </row>
    <row r="151" spans="1:37" ht="15" x14ac:dyDescent="0.2">
      <c r="I151" s="2">
        <f t="shared" si="151"/>
        <v>19</v>
      </c>
      <c r="J151" s="11">
        <f t="shared" si="140"/>
        <v>249276.0660115185</v>
      </c>
      <c r="K151" s="11">
        <f t="shared" si="152"/>
        <v>2492.7606601151851</v>
      </c>
      <c r="L151" s="24">
        <f t="shared" si="159"/>
        <v>27601.918449481589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4"/>
        <v>6.0222899999999999</v>
      </c>
      <c r="Q151">
        <f t="shared" si="144"/>
        <v>83</v>
      </c>
      <c r="R151" s="45">
        <f>1000*VLOOKUP(Q151, '[1]Mortality (Interventions) L'!$B$8:$AV$128, 16)</f>
        <v>51.457223973450901</v>
      </c>
      <c r="S151" s="46">
        <f>VLOOKUP(I151, '[1]Lapse Rates'!$A$4:$F$24, 3)</f>
        <v>4.66450453E-2</v>
      </c>
      <c r="T151" s="33">
        <f t="shared" si="170"/>
        <v>0.68349751944284176</v>
      </c>
      <c r="U151" s="33">
        <f t="shared" si="160"/>
        <v>3.5170884943268421E-2</v>
      </c>
      <c r="V151" s="39">
        <f t="shared" si="154"/>
        <v>3.1881772756848982E-2</v>
      </c>
      <c r="W151" s="32">
        <f t="shared" si="161"/>
        <v>0.61644486174272439</v>
      </c>
      <c r="X151" s="31"/>
      <c r="Y151" s="5">
        <f t="shared" si="167"/>
        <v>0</v>
      </c>
      <c r="Z151" s="5">
        <f t="shared" si="156"/>
        <v>4.1162202763654312</v>
      </c>
      <c r="AA151" s="5">
        <f t="shared" si="162"/>
        <v>0</v>
      </c>
      <c r="AB151" s="5">
        <f t="shared" si="145"/>
        <v>3.7124097264245917</v>
      </c>
      <c r="AC151" s="32"/>
      <c r="AD151" s="5">
        <f t="shared" si="168"/>
        <v>153664.95004824077</v>
      </c>
      <c r="AE151" s="5">
        <f t="shared" si="147"/>
        <v>-1536.6495004824078</v>
      </c>
      <c r="AF151" s="5">
        <f t="shared" si="165"/>
        <v>-17015.060802424632</v>
      </c>
      <c r="AG151" s="5">
        <f t="shared" si="171"/>
        <v>-21180.926868499599</v>
      </c>
      <c r="AH151" s="5">
        <f t="shared" si="172"/>
        <v>113932.31287683413</v>
      </c>
      <c r="AI151" s="42">
        <f t="shared" si="166"/>
        <v>0</v>
      </c>
      <c r="AJ151" s="42">
        <f t="shared" si="169"/>
        <v>14924.19008494421</v>
      </c>
      <c r="AK151" s="42">
        <f t="shared" si="173"/>
        <v>128856.50296177834</v>
      </c>
    </row>
    <row r="152" spans="1:37" ht="15" x14ac:dyDescent="0.2">
      <c r="I152" s="2">
        <f t="shared" si="151"/>
        <v>20</v>
      </c>
      <c r="J152" s="11">
        <f t="shared" si="140"/>
        <v>249276.0660115185</v>
      </c>
      <c r="K152" s="11">
        <f t="shared" si="152"/>
        <v>2492.7606601151851</v>
      </c>
      <c r="L152" s="24">
        <f t="shared" si="159"/>
        <v>27601.918449481589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4"/>
        <v>6.0222899999999999</v>
      </c>
      <c r="Q152">
        <f t="shared" si="144"/>
        <v>84</v>
      </c>
      <c r="R152" s="45">
        <f>1000*VLOOKUP(Q152, '[1]Mortality (Interventions) L'!$B$8:$AV$128, 16)</f>
        <v>58.450437649043003</v>
      </c>
      <c r="S152" s="46">
        <f>VLOOKUP(I152, '[1]Lapse Rates'!$A$4:$F$24, 3)</f>
        <v>0</v>
      </c>
      <c r="T152" s="33">
        <f t="shared" si="170"/>
        <v>0.61644486174272439</v>
      </c>
      <c r="U152" s="33">
        <f t="shared" si="160"/>
        <v>3.6031471955366046E-2</v>
      </c>
      <c r="V152" s="39">
        <f t="shared" si="154"/>
        <v>0</v>
      </c>
      <c r="W152" s="32">
        <f t="shared" si="161"/>
        <v>0.58041338978735835</v>
      </c>
      <c r="X152" s="31"/>
      <c r="Y152" s="5">
        <f t="shared" si="167"/>
        <v>0</v>
      </c>
      <c r="Z152" s="5">
        <f t="shared" si="156"/>
        <v>3.7124097264245917</v>
      </c>
      <c r="AA152" s="5">
        <f t="shared" si="162"/>
        <v>0</v>
      </c>
      <c r="AB152" s="5">
        <f t="shared" si="145"/>
        <v>3.4954177531825104</v>
      </c>
      <c r="AC152" s="32"/>
      <c r="AD152" s="5">
        <f>$W152*J152</f>
        <v>144683.16646660276</v>
      </c>
      <c r="AE152" s="5">
        <f t="shared" si="147"/>
        <v>-1446.8316646660276</v>
      </c>
      <c r="AF152" s="5">
        <f t="shared" si="165"/>
        <v>-16020.523051897835</v>
      </c>
      <c r="AG152" s="5">
        <f t="shared" si="171"/>
        <v>-21699.197324208137</v>
      </c>
      <c r="AH152" s="5">
        <f t="shared" si="172"/>
        <v>105516.61442583075</v>
      </c>
      <c r="AI152" s="42">
        <f t="shared" si="166"/>
        <v>0</v>
      </c>
      <c r="AJ152" s="42">
        <f t="shared" si="169"/>
        <v>14051.848631464156</v>
      </c>
      <c r="AK152" s="42">
        <f t="shared" si="173"/>
        <v>119568.4630572949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4451410.2954420978</v>
      </c>
      <c r="AE155" s="21">
        <f t="shared" ref="AE155:AK155" si="174">SUM(AE132:AE152)</f>
        <v>-139262.19680608288</v>
      </c>
      <c r="AF155" s="21">
        <f t="shared" si="174"/>
        <v>-473030.28469652112</v>
      </c>
      <c r="AG155" s="21">
        <f t="shared" si="174"/>
        <v>-214446.43221298893</v>
      </c>
      <c r="AH155" s="21">
        <f t="shared" si="174"/>
        <v>3624671.3817265029</v>
      </c>
      <c r="AI155" s="21">
        <f t="shared" si="174"/>
        <v>0</v>
      </c>
      <c r="AJ155" s="21">
        <f t="shared" si="174"/>
        <v>408359.54621504119</v>
      </c>
      <c r="AK155" s="21">
        <f t="shared" si="174"/>
        <v>4033030.9279415454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2181291.6929973597</v>
      </c>
      <c r="AE157" s="21">
        <f t="shared" ref="AE157:AK157" si="175">AE132+NPV($D$6,AE133:AE152)</f>
        <v>-116781.63276750805</v>
      </c>
      <c r="AF157" s="21">
        <f t="shared" si="175"/>
        <v>-224106.78986632833</v>
      </c>
      <c r="AG157" s="21">
        <f t="shared" si="175"/>
        <v>-68300.158168624606</v>
      </c>
      <c r="AH157" s="21">
        <f t="shared" si="175"/>
        <v>1772103.112194899</v>
      </c>
      <c r="AI157" s="21">
        <f t="shared" si="175"/>
        <v>0</v>
      </c>
      <c r="AJ157" s="21">
        <f t="shared" si="175"/>
        <v>187860.70745636994</v>
      </c>
      <c r="AK157" s="21">
        <f t="shared" si="175"/>
        <v>1959963.8196512689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3278123.2831243253</v>
      </c>
      <c r="AE159" s="21">
        <f t="shared" ref="AE159:AK159" si="176">AE132+NPV($D$7,AE133:AE152)</f>
        <v>-127616.12044671125</v>
      </c>
      <c r="AF159" s="21">
        <f t="shared" si="176"/>
        <v>-344075.24498045124</v>
      </c>
      <c r="AG159" s="21">
        <f t="shared" si="176"/>
        <v>-134164.06578218957</v>
      </c>
      <c r="AH159" s="21">
        <f t="shared" si="176"/>
        <v>2672267.8519149721</v>
      </c>
      <c r="AI159" s="21">
        <f t="shared" si="176"/>
        <v>0</v>
      </c>
      <c r="AJ159" s="21">
        <f t="shared" si="176"/>
        <v>294399.69778751628</v>
      </c>
      <c r="AK159" s="21">
        <f t="shared" si="176"/>
        <v>2966667.5497024884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259255.87799673364</v>
      </c>
    </row>
    <row r="162" spans="1:39" ht="15" x14ac:dyDescent="0.2">
      <c r="G162" s="58" t="s">
        <v>114</v>
      </c>
      <c r="H162" s="57"/>
      <c r="I162" s="57"/>
      <c r="J162" s="11">
        <f>H$161</f>
        <v>259255.87799673364</v>
      </c>
      <c r="K162" s="11">
        <f>J162*$C$10</f>
        <v>103702.35119869346</v>
      </c>
      <c r="L162" s="24">
        <f>$C$171</f>
        <v>36475.405068284679</v>
      </c>
      <c r="M162" s="11">
        <f t="shared" ref="M162:M182" si="177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8">O162*W162</f>
        <v>0</v>
      </c>
      <c r="AB162" s="5">
        <f>P162*W162</f>
        <v>6.0222899999999999</v>
      </c>
      <c r="AC162" s="32"/>
      <c r="AD162" s="5">
        <f>$W162*J162</f>
        <v>259255.87799673364</v>
      </c>
      <c r="AE162" s="5">
        <f>-$W162*K162</f>
        <v>-103702.35119869346</v>
      </c>
      <c r="AF162" s="5">
        <f>-$W162*L162</f>
        <v>-36475.405068284679</v>
      </c>
      <c r="AG162" s="5"/>
      <c r="AH162" s="5">
        <f>SUM(AD162:AG162)</f>
        <v>119078.12172975551</v>
      </c>
      <c r="AI162" s="42">
        <f>Y162-AA162</f>
        <v>0</v>
      </c>
      <c r="AJ162" s="42"/>
      <c r="AK162" s="42">
        <f>SUM(AH162:AJ162)</f>
        <v>119078.12172975551</v>
      </c>
      <c r="AL162" s="6" t="s">
        <v>39</v>
      </c>
      <c r="AM162" s="36">
        <f>AK189</f>
        <v>3099210.7386389892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9">H$161</f>
        <v>259255.87799673364</v>
      </c>
      <c r="K163" s="11"/>
      <c r="L163" s="24"/>
      <c r="M163" s="11">
        <f t="shared" si="177"/>
        <v>602229</v>
      </c>
      <c r="N163" s="78">
        <f t="shared" ref="N163:N182" si="180">N131</f>
        <v>0</v>
      </c>
      <c r="O163" s="35">
        <f t="shared" ref="O163:O182" si="181">M163*N163/1000</f>
        <v>0</v>
      </c>
      <c r="P163" s="35">
        <f t="shared" ref="P163:P164" si="182">$H$14*M163/1000</f>
        <v>6.0222899999999999</v>
      </c>
      <c r="Q163">
        <f t="shared" ref="Q163:Q182" si="183">Q5</f>
        <v>65</v>
      </c>
      <c r="R163" s="45">
        <f>1000*VLOOKUP(Q163, '[1]Mortality (Interventions) L'!$B$8:$AV$128, 19)</f>
        <v>5.6902103546909011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5.690210354690901E-3</v>
      </c>
      <c r="V163" s="39">
        <f>MIN(S163*T163,T163-U163)</f>
        <v>3.4608985999999998E-3</v>
      </c>
      <c r="W163" s="32">
        <f>T163-SUM(U163:V163)</f>
        <v>0.99084889104530904</v>
      </c>
      <c r="X163" s="32"/>
      <c r="Y163" s="5">
        <f>AA162</f>
        <v>0</v>
      </c>
      <c r="Z163" s="5">
        <f>AB162</f>
        <v>6.0222899999999999</v>
      </c>
      <c r="AA163" s="5">
        <f t="shared" si="178"/>
        <v>0</v>
      </c>
      <c r="AB163" s="5">
        <f t="shared" ref="AB163:AB182" si="184">P163*W163</f>
        <v>5.9671793680532543</v>
      </c>
      <c r="AC163" s="32"/>
      <c r="AD163" s="5">
        <f t="shared" ref="AD163:AD165" si="185">$W163*J163</f>
        <v>256883.39921004148</v>
      </c>
      <c r="AE163" s="5">
        <f t="shared" ref="AE163:AE182" si="186">-$W163*K163</f>
        <v>0</v>
      </c>
      <c r="AF163" s="5">
        <f t="shared" ref="AF163:AF164" si="187">-$W163*L163</f>
        <v>0</v>
      </c>
      <c r="AG163" s="5">
        <f>-U163*M163</f>
        <v>-3426.8096916951467</v>
      </c>
      <c r="AH163" s="5">
        <f t="shared" ref="AH163:AH171" si="188">SUM(AD163:AG163)</f>
        <v>253456.58951834633</v>
      </c>
      <c r="AI163" s="42">
        <f>-M163*$W162*(N163-N162)/1000</f>
        <v>0</v>
      </c>
      <c r="AJ163" s="42">
        <f>$D$6*SUM(Y163:Z163,AD163:AE163)</f>
        <v>25200.852249154072</v>
      </c>
      <c r="AK163" s="42">
        <f t="shared" ref="AK163" si="189">SUM(AH163:AJ163)</f>
        <v>278657.44176750042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90">I163+1</f>
        <v>2</v>
      </c>
      <c r="J164" s="11">
        <f t="shared" si="179"/>
        <v>259255.87799673364</v>
      </c>
      <c r="K164" s="11">
        <f t="shared" ref="K164:K182" si="191">J164*$C$11</f>
        <v>2592.5587799673367</v>
      </c>
      <c r="L164" s="24">
        <f>$C$172</f>
        <v>28697.72872838267</v>
      </c>
      <c r="M164" s="11">
        <f t="shared" si="177"/>
        <v>602229</v>
      </c>
      <c r="N164" s="78">
        <f t="shared" si="180"/>
        <v>0</v>
      </c>
      <c r="O164" s="35">
        <f t="shared" si="181"/>
        <v>0</v>
      </c>
      <c r="P164" s="35">
        <f t="shared" si="182"/>
        <v>6.0222899999999999</v>
      </c>
      <c r="Q164">
        <f t="shared" si="183"/>
        <v>66</v>
      </c>
      <c r="R164" s="45">
        <f>1000*VLOOKUP(Q164, '[1]Mortality (Interventions) L'!$B$8:$AV$128, 19)</f>
        <v>6.3413880896451058</v>
      </c>
      <c r="S164" s="46">
        <f>VLOOKUP(I164, '[1]Lapse Rates'!$A$4:$F$24, 3)</f>
        <v>3.2267923000000001E-3</v>
      </c>
      <c r="T164" s="33">
        <f t="shared" ref="T164:T166" si="192">W163</f>
        <v>0.99084889104530904</v>
      </c>
      <c r="U164" s="33">
        <f>T164*R164/1000</f>
        <v>6.2833573563127847E-3</v>
      </c>
      <c r="V164" s="39">
        <f t="shared" ref="V164:V182" si="193">MIN(S164*T164,T164-U164)</f>
        <v>3.1972635720885424E-3</v>
      </c>
      <c r="W164" s="32">
        <f>T164-SUM(U164:V164)</f>
        <v>0.98136827011690775</v>
      </c>
      <c r="X164" s="32"/>
      <c r="Y164" s="5">
        <f t="shared" ref="Y164:Y165" si="194">AA163</f>
        <v>0</v>
      </c>
      <c r="Z164" s="5">
        <f t="shared" ref="Z164:Z182" si="195">AB163</f>
        <v>5.9671793680532543</v>
      </c>
      <c r="AA164" s="5">
        <f>O164*W164</f>
        <v>0</v>
      </c>
      <c r="AB164" s="5">
        <f t="shared" si="184"/>
        <v>5.910084319442352</v>
      </c>
      <c r="AC164" s="32"/>
      <c r="AD164" s="5">
        <f t="shared" si="185"/>
        <v>254425.49250729458</v>
      </c>
      <c r="AE164" s="5">
        <f t="shared" si="186"/>
        <v>-2544.2549250729462</v>
      </c>
      <c r="AF164" s="5">
        <f t="shared" si="187"/>
        <v>-28163.040398457186</v>
      </c>
      <c r="AG164" s="5">
        <f t="shared" ref="AG164:AG167" si="196">-U164*M164</f>
        <v>-3784.0200173348921</v>
      </c>
      <c r="AH164" s="5">
        <f t="shared" si="188"/>
        <v>219934.17716642955</v>
      </c>
      <c r="AI164" s="42">
        <f>-M164*($W163*N164-$W162*N163)/1000</f>
        <v>0</v>
      </c>
      <c r="AJ164" s="42">
        <f t="shared" ref="AJ164:AJ165" si="197">$D$6*SUM(Y164:Z164,AD164:AE164)</f>
        <v>24710.134787111947</v>
      </c>
      <c r="AK164" s="42">
        <f>SUM(AH164:AJ164)</f>
        <v>244644.3119535415</v>
      </c>
      <c r="AL164" s="48" t="s">
        <v>59</v>
      </c>
      <c r="AM164" s="54">
        <f>AK189/AD189</f>
        <v>0.90728398439663149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90"/>
        <v>3</v>
      </c>
      <c r="J165" s="11">
        <f t="shared" si="179"/>
        <v>259255.87799673364</v>
      </c>
      <c r="K165" s="11">
        <f t="shared" si="191"/>
        <v>2592.5587799673367</v>
      </c>
      <c r="L165" s="24">
        <f t="shared" ref="L165:L182" si="198">$C$172</f>
        <v>28697.72872838267</v>
      </c>
      <c r="M165" s="11">
        <f t="shared" si="177"/>
        <v>602229</v>
      </c>
      <c r="N165" s="78">
        <f t="shared" si="180"/>
        <v>0</v>
      </c>
      <c r="O165" s="35">
        <f t="shared" si="181"/>
        <v>0</v>
      </c>
      <c r="P165" s="35">
        <f>$H$14*M165/1000</f>
        <v>6.0222899999999999</v>
      </c>
      <c r="Q165">
        <f t="shared" si="183"/>
        <v>67</v>
      </c>
      <c r="R165" s="45">
        <f>1000*VLOOKUP(Q165, '[1]Mortality (Interventions) L'!$B$8:$AV$128, 19)</f>
        <v>7.0487441033197635</v>
      </c>
      <c r="S165" s="46">
        <f>VLOOKUP(I165, '[1]Lapse Rates'!$A$4:$F$24, 3)</f>
        <v>2.9657235000000001E-3</v>
      </c>
      <c r="T165" s="33">
        <f t="shared" si="192"/>
        <v>0.98136827011690775</v>
      </c>
      <c r="U165" s="33">
        <f t="shared" ref="U165:U182" si="199">T165*R165/1000</f>
        <v>6.9174138071716705E-3</v>
      </c>
      <c r="V165" s="39">
        <f t="shared" si="193"/>
        <v>2.9104669408400612E-3</v>
      </c>
      <c r="W165" s="32">
        <f t="shared" ref="W165:W182" si="200">T165-SUM(U165:V165)</f>
        <v>0.97154038936889597</v>
      </c>
      <c r="X165" s="32"/>
      <c r="Y165" s="5">
        <f t="shared" si="194"/>
        <v>0</v>
      </c>
      <c r="Z165" s="5">
        <f t="shared" si="195"/>
        <v>5.910084319442352</v>
      </c>
      <c r="AA165" s="5">
        <f t="shared" ref="AA165:AA182" si="201">O165*W165</f>
        <v>0</v>
      </c>
      <c r="AB165" s="5">
        <f t="shared" si="184"/>
        <v>5.8508979714924081</v>
      </c>
      <c r="AC165" s="32"/>
      <c r="AD165" s="5">
        <f t="shared" si="185"/>
        <v>251877.55665512159</v>
      </c>
      <c r="AE165" s="5">
        <f t="shared" si="186"/>
        <v>-2518.7755665512163</v>
      </c>
      <c r="AF165" s="5">
        <f>-$W165*L165</f>
        <v>-27881.002542775852</v>
      </c>
      <c r="AG165" s="5">
        <f t="shared" si="196"/>
        <v>-4165.8671996791882</v>
      </c>
      <c r="AH165" s="5">
        <f t="shared" si="188"/>
        <v>217311.91134611532</v>
      </c>
      <c r="AI165" s="42">
        <f>-M165*($W164*N165-$W163*N164)/1000</f>
        <v>0</v>
      </c>
      <c r="AJ165" s="42">
        <f t="shared" si="197"/>
        <v>24462.676204060492</v>
      </c>
      <c r="AK165" s="42">
        <f t="shared" ref="AK165:AK172" si="202">SUM(AH165:AJ165)</f>
        <v>241774.58755017581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90"/>
        <v>4</v>
      </c>
      <c r="J166" s="11">
        <f t="shared" si="179"/>
        <v>259255.87799673364</v>
      </c>
      <c r="K166" s="11">
        <f t="shared" si="191"/>
        <v>2592.5587799673367</v>
      </c>
      <c r="L166" s="24">
        <f t="shared" si="198"/>
        <v>28697.72872838267</v>
      </c>
      <c r="M166" s="11">
        <f t="shared" si="177"/>
        <v>602229</v>
      </c>
      <c r="N166" s="78">
        <f t="shared" si="180"/>
        <v>0</v>
      </c>
      <c r="O166" s="35">
        <f t="shared" si="181"/>
        <v>0</v>
      </c>
      <c r="P166" s="35">
        <f t="shared" ref="P166:P182" si="203">$H$14*M166/1000</f>
        <v>6.0222899999999999</v>
      </c>
      <c r="Q166">
        <f t="shared" si="183"/>
        <v>68</v>
      </c>
      <c r="R166" s="45">
        <f>1000*VLOOKUP(Q166, '[1]Mortality (Interventions) L'!$B$8:$AV$128, 19)</f>
        <v>7.8142366387075199</v>
      </c>
      <c r="S166" s="46">
        <f>VLOOKUP(I166, '[1]Lapse Rates'!$A$4:$F$24, 3)</f>
        <v>2.7812204999999998E-3</v>
      </c>
      <c r="T166" s="33">
        <f t="shared" si="192"/>
        <v>0.97154038936889597</v>
      </c>
      <c r="U166" s="33">
        <f t="shared" si="199"/>
        <v>7.591846506590596E-3</v>
      </c>
      <c r="V166" s="39">
        <f t="shared" si="193"/>
        <v>2.7020680474907554E-3</v>
      </c>
      <c r="W166" s="32">
        <f t="shared" si="200"/>
        <v>0.96124647481481462</v>
      </c>
      <c r="X166" s="32"/>
      <c r="Y166" s="5">
        <f>AA165</f>
        <v>0</v>
      </c>
      <c r="Z166" s="5">
        <f t="shared" si="195"/>
        <v>5.8508979714924081</v>
      </c>
      <c r="AA166" s="5">
        <f t="shared" si="201"/>
        <v>0</v>
      </c>
      <c r="AB166" s="5">
        <f t="shared" si="184"/>
        <v>5.7889050328125098</v>
      </c>
      <c r="AC166" s="32"/>
      <c r="AD166" s="5">
        <f>$W166*J166</f>
        <v>249208.79879937987</v>
      </c>
      <c r="AE166" s="5">
        <f t="shared" si="186"/>
        <v>-2492.0879879937988</v>
      </c>
      <c r="AF166" s="5">
        <f t="shared" ref="AF166:AF182" si="204">-$W166*L166</f>
        <v>-27585.590575349674</v>
      </c>
      <c r="AG166" s="5">
        <f t="shared" si="196"/>
        <v>-4572.0301298175482</v>
      </c>
      <c r="AH166" s="5">
        <f t="shared" si="188"/>
        <v>214559.09010621888</v>
      </c>
      <c r="AI166" s="42">
        <f t="shared" ref="AI166:AI182" si="205">-M166*($W165*N166-$W164*N165)/1000</f>
        <v>0</v>
      </c>
      <c r="AJ166" s="42">
        <f>$D$6*SUM(Y166:Z166,AD166:AE166)</f>
        <v>24203.483303687979</v>
      </c>
      <c r="AK166" s="42">
        <f t="shared" si="202"/>
        <v>238762.57340990685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90"/>
        <v>5</v>
      </c>
      <c r="J167" s="11">
        <f t="shared" si="179"/>
        <v>259255.87799673364</v>
      </c>
      <c r="K167" s="11">
        <f t="shared" si="191"/>
        <v>2592.5587799673367</v>
      </c>
      <c r="L167" s="24">
        <f t="shared" si="198"/>
        <v>28697.72872838267</v>
      </c>
      <c r="M167" s="11">
        <f t="shared" si="177"/>
        <v>602229</v>
      </c>
      <c r="N167" s="78">
        <f t="shared" si="180"/>
        <v>0</v>
      </c>
      <c r="O167" s="35">
        <f t="shared" si="181"/>
        <v>0</v>
      </c>
      <c r="P167" s="35">
        <f t="shared" si="203"/>
        <v>6.0222899999999999</v>
      </c>
      <c r="Q167">
        <f t="shared" si="183"/>
        <v>69</v>
      </c>
      <c r="R167" s="45">
        <f>1000*VLOOKUP(Q167, '[1]Mortality (Interventions) L'!$B$8:$AV$128, 19)</f>
        <v>8.6838923726255697</v>
      </c>
      <c r="S167" s="46">
        <f>VLOOKUP(I167, '[1]Lapse Rates'!$A$4:$F$24, 3)</f>
        <v>2.4845683E-3</v>
      </c>
      <c r="T167" s="33">
        <f>W166</f>
        <v>0.96124647481481462</v>
      </c>
      <c r="U167" s="33">
        <f t="shared" si="199"/>
        <v>8.3473609308575853E-3</v>
      </c>
      <c r="V167" s="39">
        <f t="shared" si="193"/>
        <v>2.3882825198116367E-3</v>
      </c>
      <c r="W167" s="32">
        <f t="shared" si="200"/>
        <v>0.95051083136414538</v>
      </c>
      <c r="X167" s="32"/>
      <c r="Y167" s="5">
        <f t="shared" ref="Y167:Y182" si="206">AA166</f>
        <v>0</v>
      </c>
      <c r="Z167" s="5">
        <f t="shared" si="195"/>
        <v>5.7889050328125098</v>
      </c>
      <c r="AA167" s="5">
        <f t="shared" si="201"/>
        <v>0</v>
      </c>
      <c r="AB167" s="5">
        <f t="shared" si="184"/>
        <v>5.7242518746159794</v>
      </c>
      <c r="AC167" s="32"/>
      <c r="AD167" s="5">
        <f t="shared" ref="AD167:AD181" si="207">$W167*J167</f>
        <v>246425.52013071673</v>
      </c>
      <c r="AE167" s="5">
        <f t="shared" si="186"/>
        <v>-2464.2552013071677</v>
      </c>
      <c r="AF167" s="5">
        <f t="shared" si="204"/>
        <v>-27277.501991877729</v>
      </c>
      <c r="AG167" s="5">
        <f t="shared" si="196"/>
        <v>-5027.0228260294325</v>
      </c>
      <c r="AH167" s="5">
        <f t="shared" si="188"/>
        <v>211656.74011150241</v>
      </c>
      <c r="AI167" s="42">
        <f t="shared" si="205"/>
        <v>0</v>
      </c>
      <c r="AJ167" s="42">
        <f t="shared" ref="AJ167:AJ182" si="208">$D$6*SUM(Y167:Z167,AD167:AE167)</f>
        <v>23933.1679811588</v>
      </c>
      <c r="AK167" s="42">
        <f t="shared" si="202"/>
        <v>235589.90809266121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90"/>
        <v>6</v>
      </c>
      <c r="J168" s="11">
        <f t="shared" si="179"/>
        <v>259255.87799673364</v>
      </c>
      <c r="K168" s="11">
        <f t="shared" si="191"/>
        <v>2592.5587799673367</v>
      </c>
      <c r="L168" s="24">
        <f t="shared" si="198"/>
        <v>28697.72872838267</v>
      </c>
      <c r="M168" s="11">
        <f t="shared" si="177"/>
        <v>602229</v>
      </c>
      <c r="N168" s="78">
        <f t="shared" si="180"/>
        <v>0</v>
      </c>
      <c r="O168" s="35">
        <f t="shared" si="181"/>
        <v>0</v>
      </c>
      <c r="P168" s="35">
        <f t="shared" si="203"/>
        <v>6.0222899999999999</v>
      </c>
      <c r="Q168">
        <f t="shared" si="183"/>
        <v>70</v>
      </c>
      <c r="R168" s="45">
        <f>1000*VLOOKUP(Q168, '[1]Mortality (Interventions) L'!$B$8:$AV$128, 19)</f>
        <v>9.7765397349242331</v>
      </c>
      <c r="S168" s="46">
        <f>VLOOKUP(I168, '[1]Lapse Rates'!$A$4:$F$24, 3)</f>
        <v>2.4510465999999999E-3</v>
      </c>
      <c r="T168" s="33">
        <f t="shared" ref="T168:T182" si="209">W167</f>
        <v>0.95051083136414538</v>
      </c>
      <c r="U168" s="33">
        <f t="shared" si="199"/>
        <v>9.2927069113074336E-3</v>
      </c>
      <c r="V168" s="39">
        <f t="shared" si="193"/>
        <v>2.3297463414782616E-3</v>
      </c>
      <c r="W168" s="32">
        <f t="shared" si="200"/>
        <v>0.93888837811135972</v>
      </c>
      <c r="X168" s="32"/>
      <c r="Y168" s="5">
        <f t="shared" si="206"/>
        <v>0</v>
      </c>
      <c r="Z168" s="5">
        <f t="shared" si="195"/>
        <v>5.7242518746159794</v>
      </c>
      <c r="AA168" s="5">
        <f t="shared" si="201"/>
        <v>0</v>
      </c>
      <c r="AB168" s="5">
        <f t="shared" si="184"/>
        <v>5.6542580906162607</v>
      </c>
      <c r="AC168" s="32"/>
      <c r="AD168" s="5">
        <f t="shared" si="207"/>
        <v>243412.33080818981</v>
      </c>
      <c r="AE168" s="5">
        <f t="shared" si="186"/>
        <v>-2434.1233080818984</v>
      </c>
      <c r="AF168" s="5">
        <f t="shared" si="204"/>
        <v>-26943.963981270979</v>
      </c>
      <c r="AG168" s="5">
        <f>-U168*M168</f>
        <v>-5596.3375904897648</v>
      </c>
      <c r="AH168" s="5">
        <f t="shared" si="188"/>
        <v>208437.90592834714</v>
      </c>
      <c r="AI168" s="42">
        <f t="shared" si="205"/>
        <v>0</v>
      </c>
      <c r="AJ168" s="42">
        <f t="shared" si="208"/>
        <v>23640.523704869487</v>
      </c>
      <c r="AK168" s="42">
        <f t="shared" si="202"/>
        <v>232078.42963321664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90"/>
        <v>7</v>
      </c>
      <c r="J169" s="11">
        <f t="shared" si="179"/>
        <v>259255.87799673364</v>
      </c>
      <c r="K169" s="11">
        <f t="shared" si="191"/>
        <v>2592.5587799673367</v>
      </c>
      <c r="L169" s="24">
        <f t="shared" si="198"/>
        <v>28697.72872838267</v>
      </c>
      <c r="M169" s="11">
        <f t="shared" si="177"/>
        <v>602229</v>
      </c>
      <c r="N169" s="78">
        <f t="shared" si="180"/>
        <v>0</v>
      </c>
      <c r="O169" s="35">
        <f t="shared" si="181"/>
        <v>0</v>
      </c>
      <c r="P169" s="35">
        <f t="shared" si="203"/>
        <v>6.0222899999999999</v>
      </c>
      <c r="Q169">
        <f t="shared" si="183"/>
        <v>71</v>
      </c>
      <c r="R169" s="45">
        <f>1000*VLOOKUP(Q169, '[1]Mortality (Interventions) L'!$B$8:$AV$128, 19)</f>
        <v>10.931253729618895</v>
      </c>
      <c r="S169" s="46">
        <f>VLOOKUP(I169, '[1]Lapse Rates'!$A$4:$F$24, 3)</f>
        <v>2.2232648999999998E-3</v>
      </c>
      <c r="T169" s="33">
        <f t="shared" si="209"/>
        <v>0.93888837811135972</v>
      </c>
      <c r="U169" s="33">
        <f t="shared" si="199"/>
        <v>1.0263227084925637E-2</v>
      </c>
      <c r="V169" s="39">
        <f t="shared" si="193"/>
        <v>2.0873975760729141E-3</v>
      </c>
      <c r="W169" s="32">
        <f t="shared" si="200"/>
        <v>0.92653775345036116</v>
      </c>
      <c r="X169" s="32"/>
      <c r="Y169" s="5">
        <f t="shared" si="206"/>
        <v>0</v>
      </c>
      <c r="Z169" s="5">
        <f t="shared" si="195"/>
        <v>5.6542580906162607</v>
      </c>
      <c r="AA169" s="5">
        <f t="shared" si="201"/>
        <v>0</v>
      </c>
      <c r="AB169" s="5">
        <f t="shared" si="184"/>
        <v>5.5798790472265756</v>
      </c>
      <c r="AC169" s="32"/>
      <c r="AD169" s="5">
        <f t="shared" si="207"/>
        <v>240210.3587678945</v>
      </c>
      <c r="AE169" s="5">
        <f t="shared" si="186"/>
        <v>-2402.1035876789451</v>
      </c>
      <c r="AF169" s="5">
        <f t="shared" si="204"/>
        <v>-26589.529105123569</v>
      </c>
      <c r="AG169" s="5">
        <f t="shared" ref="AG169:AG182" si="210">-U169*M169</f>
        <v>-6180.8129841276814</v>
      </c>
      <c r="AH169" s="5">
        <f t="shared" si="188"/>
        <v>205037.91309096431</v>
      </c>
      <c r="AI169" s="42">
        <f t="shared" si="205"/>
        <v>0</v>
      </c>
      <c r="AJ169" s="42">
        <f t="shared" si="208"/>
        <v>23329.544515897836</v>
      </c>
      <c r="AK169" s="42">
        <f t="shared" si="202"/>
        <v>228367.45760686215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90"/>
        <v>8</v>
      </c>
      <c r="J170" s="11">
        <f t="shared" si="179"/>
        <v>259255.87799673364</v>
      </c>
      <c r="K170" s="11">
        <f t="shared" si="191"/>
        <v>2592.5587799673367</v>
      </c>
      <c r="L170" s="24">
        <f t="shared" si="198"/>
        <v>28697.72872838267</v>
      </c>
      <c r="M170" s="11">
        <f t="shared" si="177"/>
        <v>602229</v>
      </c>
      <c r="N170" s="78">
        <f t="shared" si="180"/>
        <v>0</v>
      </c>
      <c r="O170" s="35">
        <f t="shared" si="181"/>
        <v>0</v>
      </c>
      <c r="P170" s="35">
        <f t="shared" si="203"/>
        <v>6.0222899999999999</v>
      </c>
      <c r="Q170">
        <f t="shared" si="183"/>
        <v>72</v>
      </c>
      <c r="R170" s="45">
        <f>1000*VLOOKUP(Q170, '[1]Mortality (Interventions) L'!$B$8:$AV$128, 19)</f>
        <v>12.273130537193538</v>
      </c>
      <c r="S170" s="46">
        <f>VLOOKUP(I170, '[1]Lapse Rates'!$A$4:$F$24, 3)</f>
        <v>2.1873403E-3</v>
      </c>
      <c r="T170" s="33">
        <f t="shared" si="209"/>
        <v>0.92653775345036116</v>
      </c>
      <c r="U170" s="33">
        <f t="shared" si="199"/>
        <v>1.1371518795734325E-2</v>
      </c>
      <c r="V170" s="39">
        <f t="shared" si="193"/>
        <v>2.026653367593439E-3</v>
      </c>
      <c r="W170" s="32">
        <f t="shared" si="200"/>
        <v>0.91313958128703343</v>
      </c>
      <c r="X170" s="32"/>
      <c r="Y170" s="5">
        <f t="shared" si="206"/>
        <v>0</v>
      </c>
      <c r="Z170" s="5">
        <f t="shared" si="195"/>
        <v>5.5798790472265756</v>
      </c>
      <c r="AA170" s="5">
        <f t="shared" si="201"/>
        <v>0</v>
      </c>
      <c r="AB170" s="5">
        <f t="shared" si="184"/>
        <v>5.4991913689890888</v>
      </c>
      <c r="AC170" s="32"/>
      <c r="AD170" s="5">
        <f t="shared" si="207"/>
        <v>236736.80388013957</v>
      </c>
      <c r="AE170" s="5">
        <f t="shared" si="186"/>
        <v>-2367.3680388013959</v>
      </c>
      <c r="AF170" s="5">
        <f t="shared" si="204"/>
        <v>-26205.031994924222</v>
      </c>
      <c r="AG170" s="5">
        <f t="shared" si="210"/>
        <v>-6848.2583928362865</v>
      </c>
      <c r="AH170" s="5">
        <f t="shared" si="188"/>
        <v>201316.14545357769</v>
      </c>
      <c r="AI170" s="42">
        <f t="shared" si="205"/>
        <v>0</v>
      </c>
      <c r="AJ170" s="42">
        <f t="shared" si="208"/>
        <v>22992.189042169812</v>
      </c>
      <c r="AK170" s="42">
        <f t="shared" si="202"/>
        <v>224308.33449574749</v>
      </c>
    </row>
    <row r="171" spans="1:39" ht="15" x14ac:dyDescent="0.2">
      <c r="A171" s="12"/>
      <c r="B171" s="13">
        <v>1</v>
      </c>
      <c r="C171" s="10">
        <f>$H$161*0.14+$B$174</f>
        <v>36475.405068284679</v>
      </c>
      <c r="D171" s="1"/>
      <c r="E171" s="81" t="s">
        <v>51</v>
      </c>
      <c r="F171" s="13"/>
      <c r="G171" s="8"/>
      <c r="I171" s="2">
        <f t="shared" si="190"/>
        <v>9</v>
      </c>
      <c r="J171" s="11">
        <f t="shared" si="179"/>
        <v>259255.87799673364</v>
      </c>
      <c r="K171" s="11">
        <f t="shared" si="191"/>
        <v>2592.5587799673367</v>
      </c>
      <c r="L171" s="24">
        <f t="shared" si="198"/>
        <v>28697.72872838267</v>
      </c>
      <c r="M171" s="11">
        <f t="shared" si="177"/>
        <v>602229</v>
      </c>
      <c r="N171" s="78">
        <f t="shared" si="180"/>
        <v>0</v>
      </c>
      <c r="O171" s="35">
        <f t="shared" si="181"/>
        <v>0</v>
      </c>
      <c r="P171" s="35">
        <f t="shared" si="203"/>
        <v>6.0222899999999999</v>
      </c>
      <c r="Q171">
        <f t="shared" si="183"/>
        <v>73</v>
      </c>
      <c r="R171" s="45">
        <f>1000*VLOOKUP(Q171, '[1]Mortality (Interventions) L'!$B$8:$AV$128, 19)</f>
        <v>13.834048708832322</v>
      </c>
      <c r="S171" s="46">
        <f>VLOOKUP(I171, '[1]Lapse Rates'!$A$4:$F$24, 3)</f>
        <v>1.9768835000000002E-3</v>
      </c>
      <c r="T171" s="33">
        <f t="shared" si="209"/>
        <v>0.91313958128703343</v>
      </c>
      <c r="U171" s="33">
        <f t="shared" si="199"/>
        <v>1.2632417445487572E-2</v>
      </c>
      <c r="V171" s="39">
        <f t="shared" si="193"/>
        <v>1.8051705714432454E-3</v>
      </c>
      <c r="W171" s="32">
        <f t="shared" si="200"/>
        <v>0.89870199327010258</v>
      </c>
      <c r="X171" s="32"/>
      <c r="Y171" s="5">
        <f t="shared" si="206"/>
        <v>0</v>
      </c>
      <c r="Z171" s="5">
        <f t="shared" si="195"/>
        <v>5.4991913689890888</v>
      </c>
      <c r="AA171" s="5">
        <f t="shared" si="201"/>
        <v>0</v>
      </c>
      <c r="AB171" s="5">
        <f t="shared" si="184"/>
        <v>5.4122440270506056</v>
      </c>
      <c r="AC171" s="32"/>
      <c r="AD171" s="5">
        <f t="shared" si="207"/>
        <v>232993.77432265505</v>
      </c>
      <c r="AE171" s="5">
        <f t="shared" si="186"/>
        <v>-2329.937743226551</v>
      </c>
      <c r="AF171" s="5">
        <f t="shared" si="204"/>
        <v>-25790.706010522194</v>
      </c>
      <c r="AG171" s="5">
        <f t="shared" si="210"/>
        <v>-7607.6081257785354</v>
      </c>
      <c r="AH171" s="5">
        <f t="shared" si="188"/>
        <v>197265.52244312776</v>
      </c>
      <c r="AI171" s="42">
        <f t="shared" si="205"/>
        <v>0</v>
      </c>
      <c r="AJ171" s="42">
        <f t="shared" si="208"/>
        <v>22628.661839115233</v>
      </c>
      <c r="AK171" s="42">
        <f t="shared" si="202"/>
        <v>219894.18428224299</v>
      </c>
    </row>
    <row r="172" spans="1:39" ht="15" x14ac:dyDescent="0.2">
      <c r="A172" s="12"/>
      <c r="B172" s="70" t="s">
        <v>49</v>
      </c>
      <c r="C172" s="10">
        <f>$H$161*0.11+$B$174</f>
        <v>28697.72872838267</v>
      </c>
      <c r="D172" s="1"/>
      <c r="E172" s="1"/>
      <c r="F172" s="1"/>
      <c r="I172" s="2">
        <f t="shared" si="190"/>
        <v>10</v>
      </c>
      <c r="J172" s="11">
        <f t="shared" si="179"/>
        <v>259255.87799673364</v>
      </c>
      <c r="K172" s="11">
        <f t="shared" si="191"/>
        <v>2592.5587799673367</v>
      </c>
      <c r="L172" s="24">
        <f t="shared" si="198"/>
        <v>28697.72872838267</v>
      </c>
      <c r="M172" s="11">
        <f t="shared" si="177"/>
        <v>602229</v>
      </c>
      <c r="N172" s="78">
        <f t="shared" si="180"/>
        <v>0</v>
      </c>
      <c r="O172" s="35">
        <f t="shared" si="181"/>
        <v>0</v>
      </c>
      <c r="P172" s="35">
        <f t="shared" si="203"/>
        <v>6.0222899999999999</v>
      </c>
      <c r="Q172">
        <f t="shared" si="183"/>
        <v>74</v>
      </c>
      <c r="R172" s="45">
        <f>1000*VLOOKUP(Q172, '[1]Mortality (Interventions) L'!$B$8:$AV$128, 19)</f>
        <v>15.703463337980502</v>
      </c>
      <c r="S172" s="46">
        <f>VLOOKUP(I172, '[1]Lapse Rates'!$A$4:$F$24, 3)</f>
        <v>1.6914747999999999E-3</v>
      </c>
      <c r="T172" s="33">
        <f t="shared" si="209"/>
        <v>0.89870199327010258</v>
      </c>
      <c r="U172" s="33">
        <f t="shared" si="199"/>
        <v>1.4112733803087056E-2</v>
      </c>
      <c r="V172" s="39">
        <f t="shared" si="193"/>
        <v>1.520131774326148E-3</v>
      </c>
      <c r="W172" s="32">
        <f t="shared" si="200"/>
        <v>0.88306912769268942</v>
      </c>
      <c r="X172" s="32"/>
      <c r="Y172" s="5">
        <f t="shared" si="206"/>
        <v>0</v>
      </c>
      <c r="Z172" s="5">
        <f t="shared" si="195"/>
        <v>5.4122440270506056</v>
      </c>
      <c r="AA172" s="5">
        <f t="shared" si="201"/>
        <v>0</v>
      </c>
      <c r="AB172" s="5">
        <f t="shared" si="184"/>
        <v>5.3180983770124062</v>
      </c>
      <c r="AC172" s="32"/>
      <c r="AD172" s="5">
        <f t="shared" si="207"/>
        <v>228940.86203177788</v>
      </c>
      <c r="AE172" s="5">
        <f t="shared" si="186"/>
        <v>-2289.408620317779</v>
      </c>
      <c r="AF172" s="5">
        <f t="shared" si="204"/>
        <v>-25342.078274934316</v>
      </c>
      <c r="AG172" s="5">
        <f t="shared" si="210"/>
        <v>-8499.0975654993144</v>
      </c>
      <c r="AH172" s="5">
        <f>SUM(AD172:AG172)</f>
        <v>192810.27757102647</v>
      </c>
      <c r="AI172" s="42">
        <f t="shared" si="205"/>
        <v>0</v>
      </c>
      <c r="AJ172" s="42">
        <f t="shared" si="208"/>
        <v>22235.038520803289</v>
      </c>
      <c r="AK172" s="42">
        <f t="shared" si="202"/>
        <v>215045.31609182977</v>
      </c>
    </row>
    <row r="173" spans="1:39" ht="15" x14ac:dyDescent="0.2">
      <c r="D173" s="1"/>
      <c r="E173" s="1"/>
      <c r="F173" s="1"/>
      <c r="I173" s="2">
        <f t="shared" si="190"/>
        <v>11</v>
      </c>
      <c r="J173" s="11">
        <f t="shared" si="179"/>
        <v>259255.87799673364</v>
      </c>
      <c r="K173" s="11">
        <f t="shared" si="191"/>
        <v>2592.5587799673367</v>
      </c>
      <c r="L173" s="24">
        <f t="shared" si="198"/>
        <v>28697.72872838267</v>
      </c>
      <c r="M173" s="11">
        <f t="shared" si="177"/>
        <v>602229</v>
      </c>
      <c r="N173" s="78">
        <f t="shared" si="180"/>
        <v>0</v>
      </c>
      <c r="O173" s="35">
        <f t="shared" si="181"/>
        <v>0</v>
      </c>
      <c r="P173" s="35">
        <f t="shared" si="203"/>
        <v>6.0222899999999999</v>
      </c>
      <c r="Q173">
        <f t="shared" si="183"/>
        <v>75</v>
      </c>
      <c r="R173" s="45">
        <f>1000*VLOOKUP(Q173, '[1]Mortality (Interventions) L'!$B$8:$AV$128, 19)</f>
        <v>17.88066447077453</v>
      </c>
      <c r="S173" s="46">
        <f>VLOOKUP(I173, '[1]Lapse Rates'!$A$4:$F$24, 3)</f>
        <v>1.5867464999999999E-3</v>
      </c>
      <c r="T173" s="33">
        <f t="shared" si="209"/>
        <v>0.88306912769268942</v>
      </c>
      <c r="U173" s="33">
        <f t="shared" si="199"/>
        <v>1.578986277677253E-2</v>
      </c>
      <c r="V173" s="39">
        <f t="shared" si="193"/>
        <v>1.401206847624428E-3</v>
      </c>
      <c r="W173" s="32">
        <f t="shared" si="200"/>
        <v>0.86587805806829243</v>
      </c>
      <c r="X173" s="31"/>
      <c r="Y173" s="5">
        <f t="shared" si="206"/>
        <v>0</v>
      </c>
      <c r="Z173" s="5">
        <f t="shared" si="195"/>
        <v>5.3180983770124062</v>
      </c>
      <c r="AA173" s="5">
        <f t="shared" si="201"/>
        <v>0</v>
      </c>
      <c r="AB173" s="5">
        <f t="shared" si="184"/>
        <v>5.2145687703240968</v>
      </c>
      <c r="AC173" s="32"/>
      <c r="AD173" s="5">
        <f t="shared" si="207"/>
        <v>224483.97618260188</v>
      </c>
      <c r="AE173" s="5">
        <f t="shared" si="186"/>
        <v>-2244.8397618260187</v>
      </c>
      <c r="AF173" s="5">
        <f t="shared" si="204"/>
        <v>-24848.733622302632</v>
      </c>
      <c r="AG173" s="5">
        <f t="shared" si="210"/>
        <v>-9509.1132701929437</v>
      </c>
      <c r="AH173" s="5">
        <f t="shared" ref="AH173:AH182" si="211">SUM(AD173:AG173)</f>
        <v>187881.28952828032</v>
      </c>
      <c r="AI173" s="42">
        <f t="shared" si="205"/>
        <v>0</v>
      </c>
      <c r="AJ173" s="42">
        <f t="shared" si="208"/>
        <v>21802.180988328899</v>
      </c>
      <c r="AK173" s="42">
        <f t="shared" ref="AK173:AK182" si="212">SUM(AH173:AJ173)</f>
        <v>209683.47051660923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90"/>
        <v>12</v>
      </c>
      <c r="J174" s="11">
        <f t="shared" si="179"/>
        <v>259255.87799673364</v>
      </c>
      <c r="K174" s="11">
        <f t="shared" si="191"/>
        <v>2592.5587799673367</v>
      </c>
      <c r="L174" s="24">
        <f t="shared" si="198"/>
        <v>28697.72872838267</v>
      </c>
      <c r="M174" s="11">
        <f t="shared" si="177"/>
        <v>602229</v>
      </c>
      <c r="N174" s="78">
        <f t="shared" si="180"/>
        <v>0</v>
      </c>
      <c r="O174" s="35">
        <f t="shared" si="181"/>
        <v>0</v>
      </c>
      <c r="P174" s="35">
        <f t="shared" si="203"/>
        <v>6.0222899999999999</v>
      </c>
      <c r="Q174">
        <f t="shared" si="183"/>
        <v>76</v>
      </c>
      <c r="R174" s="45">
        <f>1000*VLOOKUP(Q174, '[1]Mortality (Interventions) L'!$B$8:$AV$128, 19)</f>
        <v>20.407904174778768</v>
      </c>
      <c r="S174" s="46">
        <f>VLOOKUP(I174, '[1]Lapse Rates'!$A$4:$F$24, 3)</f>
        <v>1.4412507000000001E-3</v>
      </c>
      <c r="T174" s="33">
        <f t="shared" si="209"/>
        <v>0.86587805806829243</v>
      </c>
      <c r="U174" s="33">
        <f t="shared" si="199"/>
        <v>1.7670756436101234E-2</v>
      </c>
      <c r="V174" s="39">
        <f t="shared" si="193"/>
        <v>1.2479473573055672E-3</v>
      </c>
      <c r="W174" s="32">
        <f t="shared" si="200"/>
        <v>0.84695935427488567</v>
      </c>
      <c r="X174" s="31"/>
      <c r="Y174" s="5">
        <f t="shared" si="206"/>
        <v>0</v>
      </c>
      <c r="Z174" s="5">
        <f t="shared" si="195"/>
        <v>5.2145687703240968</v>
      </c>
      <c r="AA174" s="5">
        <f t="shared" si="201"/>
        <v>0</v>
      </c>
      <c r="AB174" s="5">
        <f t="shared" si="184"/>
        <v>5.1006348496561014</v>
      </c>
      <c r="AC174" s="32"/>
      <c r="AD174" s="5">
        <f t="shared" si="207"/>
        <v>219579.19102008207</v>
      </c>
      <c r="AE174" s="5">
        <f t="shared" si="186"/>
        <v>-2195.7919102008209</v>
      </c>
      <c r="AF174" s="5">
        <f t="shared" si="204"/>
        <v>-24305.80979294682</v>
      </c>
      <c r="AG174" s="5">
        <f t="shared" si="210"/>
        <v>-10641.841977756811</v>
      </c>
      <c r="AH174" s="5">
        <f t="shared" si="211"/>
        <v>182435.74733917761</v>
      </c>
      <c r="AI174" s="42">
        <f t="shared" si="205"/>
        <v>0</v>
      </c>
      <c r="AJ174" s="42">
        <f t="shared" si="208"/>
        <v>21325.82300187572</v>
      </c>
      <c r="AK174" s="42">
        <f t="shared" si="212"/>
        <v>203761.57034105333</v>
      </c>
    </row>
    <row r="175" spans="1:39" ht="15" x14ac:dyDescent="0.2">
      <c r="A175" s="48"/>
      <c r="D175" s="1"/>
      <c r="E175" s="1"/>
      <c r="F175" s="1"/>
      <c r="I175" s="2">
        <f t="shared" si="190"/>
        <v>13</v>
      </c>
      <c r="J175" s="11">
        <f t="shared" si="179"/>
        <v>259255.87799673364</v>
      </c>
      <c r="K175" s="11">
        <f t="shared" si="191"/>
        <v>2592.5587799673367</v>
      </c>
      <c r="L175" s="24">
        <f t="shared" si="198"/>
        <v>28697.72872838267</v>
      </c>
      <c r="M175" s="11">
        <f t="shared" si="177"/>
        <v>602229</v>
      </c>
      <c r="N175" s="78">
        <f t="shared" si="180"/>
        <v>0</v>
      </c>
      <c r="O175" s="35">
        <f t="shared" si="181"/>
        <v>0</v>
      </c>
      <c r="P175" s="35">
        <f t="shared" si="203"/>
        <v>6.0222899999999999</v>
      </c>
      <c r="Q175">
        <f t="shared" si="183"/>
        <v>77</v>
      </c>
      <c r="R175" s="45">
        <f>1000*VLOOKUP(Q175, '[1]Mortality (Interventions) L'!$B$8:$AV$128, 19)</f>
        <v>23.357399128432135</v>
      </c>
      <c r="S175" s="46">
        <f>VLOOKUP(I175, '[1]Lapse Rates'!$A$4:$F$24, 3)</f>
        <v>1.3481251E-3</v>
      </c>
      <c r="T175" s="33">
        <f t="shared" si="209"/>
        <v>0.84695935427488567</v>
      </c>
      <c r="U175" s="33">
        <f t="shared" si="199"/>
        <v>1.9782767683357658E-2</v>
      </c>
      <c r="V175" s="39">
        <f t="shared" si="193"/>
        <v>1.1418071641777657E-3</v>
      </c>
      <c r="W175" s="32">
        <f t="shared" si="200"/>
        <v>0.82603477942735026</v>
      </c>
      <c r="X175" s="31"/>
      <c r="Y175" s="5">
        <f t="shared" si="206"/>
        <v>0</v>
      </c>
      <c r="Z175" s="5">
        <f t="shared" si="195"/>
        <v>5.1006348496561014</v>
      </c>
      <c r="AA175" s="5">
        <f t="shared" si="201"/>
        <v>0</v>
      </c>
      <c r="AB175" s="5">
        <f t="shared" si="184"/>
        <v>4.9746209917975373</v>
      </c>
      <c r="AC175" s="32"/>
      <c r="AD175" s="5">
        <f t="shared" si="207"/>
        <v>214154.37199627591</v>
      </c>
      <c r="AE175" s="5">
        <f t="shared" si="186"/>
        <v>-2141.5437199627595</v>
      </c>
      <c r="AF175" s="5">
        <f t="shared" si="204"/>
        <v>-23705.322020215513</v>
      </c>
      <c r="AG175" s="5">
        <f t="shared" si="210"/>
        <v>-11913.7563991808</v>
      </c>
      <c r="AH175" s="5">
        <f t="shared" si="211"/>
        <v>176393.74985691684</v>
      </c>
      <c r="AI175" s="42">
        <f t="shared" si="205"/>
        <v>0</v>
      </c>
      <c r="AJ175" s="42">
        <f t="shared" si="208"/>
        <v>20798.958826185073</v>
      </c>
      <c r="AK175" s="42">
        <f t="shared" si="212"/>
        <v>197192.70868310193</v>
      </c>
    </row>
    <row r="176" spans="1:39" ht="15" x14ac:dyDescent="0.2">
      <c r="A176" s="48"/>
      <c r="D176" s="1"/>
      <c r="E176" s="1"/>
      <c r="F176" s="37"/>
      <c r="I176" s="2">
        <f t="shared" si="190"/>
        <v>14</v>
      </c>
      <c r="J176" s="11">
        <f t="shared" si="179"/>
        <v>259255.87799673364</v>
      </c>
      <c r="K176" s="11">
        <f t="shared" si="191"/>
        <v>2592.5587799673367</v>
      </c>
      <c r="L176" s="24">
        <f t="shared" si="198"/>
        <v>28697.72872838267</v>
      </c>
      <c r="M176" s="11">
        <f t="shared" si="177"/>
        <v>602229</v>
      </c>
      <c r="N176" s="78">
        <f t="shared" si="180"/>
        <v>0</v>
      </c>
      <c r="O176" s="35">
        <f t="shared" si="181"/>
        <v>0</v>
      </c>
      <c r="P176" s="35">
        <f t="shared" si="203"/>
        <v>6.0222899999999999</v>
      </c>
      <c r="Q176">
        <f t="shared" si="183"/>
        <v>78</v>
      </c>
      <c r="R176" s="45">
        <f>1000*VLOOKUP(Q176, '[1]Mortality (Interventions) L'!$B$8:$AV$128, 19)</f>
        <v>26.700419487922993</v>
      </c>
      <c r="S176" s="46">
        <f>VLOOKUP(I176, '[1]Lapse Rates'!$A$4:$F$24, 3)</f>
        <v>1.1365788999999999E-3</v>
      </c>
      <c r="T176" s="33">
        <f t="shared" si="209"/>
        <v>0.82603477942735026</v>
      </c>
      <c r="U176" s="33">
        <f t="shared" si="199"/>
        <v>2.2055475122324194E-2</v>
      </c>
      <c r="V176" s="39">
        <f t="shared" si="193"/>
        <v>9.3885370096328039E-4</v>
      </c>
      <c r="W176" s="32">
        <f t="shared" si="200"/>
        <v>0.80304045060406282</v>
      </c>
      <c r="X176" s="31"/>
      <c r="Y176" s="5">
        <f t="shared" si="206"/>
        <v>0</v>
      </c>
      <c r="Z176" s="5">
        <f t="shared" si="195"/>
        <v>4.9746209917975373</v>
      </c>
      <c r="AA176" s="5">
        <f t="shared" si="201"/>
        <v>0</v>
      </c>
      <c r="AB176" s="5">
        <f t="shared" si="184"/>
        <v>4.8361424752683417</v>
      </c>
      <c r="AC176" s="32"/>
      <c r="AD176" s="5">
        <f t="shared" si="207"/>
        <v>208192.95708824892</v>
      </c>
      <c r="AE176" s="5">
        <f t="shared" si="186"/>
        <v>-2081.9295708824893</v>
      </c>
      <c r="AF176" s="5">
        <f t="shared" si="204"/>
        <v>-23045.437009353576</v>
      </c>
      <c r="AG176" s="5">
        <f t="shared" si="210"/>
        <v>-13282.446727442177</v>
      </c>
      <c r="AH176" s="5">
        <f t="shared" si="211"/>
        <v>169783.14378057068</v>
      </c>
      <c r="AI176" s="42">
        <f t="shared" si="205"/>
        <v>0</v>
      </c>
      <c r="AJ176" s="42">
        <f t="shared" si="208"/>
        <v>20219.979809772944</v>
      </c>
      <c r="AK176" s="42">
        <f t="shared" si="212"/>
        <v>190003.12359034363</v>
      </c>
    </row>
    <row r="177" spans="1:39" ht="15" x14ac:dyDescent="0.2">
      <c r="A177" s="48"/>
      <c r="D177" s="1"/>
      <c r="E177" s="1"/>
      <c r="F177" s="1"/>
      <c r="I177" s="2">
        <f t="shared" si="190"/>
        <v>15</v>
      </c>
      <c r="J177" s="11">
        <f t="shared" si="179"/>
        <v>259255.87799673364</v>
      </c>
      <c r="K177" s="11">
        <f t="shared" si="191"/>
        <v>2592.5587799673367</v>
      </c>
      <c r="L177" s="24">
        <f t="shared" si="198"/>
        <v>28697.72872838267</v>
      </c>
      <c r="M177" s="11">
        <f t="shared" si="177"/>
        <v>602229</v>
      </c>
      <c r="N177" s="78">
        <f t="shared" si="180"/>
        <v>0</v>
      </c>
      <c r="O177" s="35">
        <f t="shared" si="181"/>
        <v>0</v>
      </c>
      <c r="P177" s="35">
        <f t="shared" si="203"/>
        <v>6.0222899999999999</v>
      </c>
      <c r="Q177">
        <f t="shared" si="183"/>
        <v>79</v>
      </c>
      <c r="R177" s="45">
        <f>1000*VLOOKUP(Q177, '[1]Mortality (Interventions) L'!$B$8:$AV$128, 19)</f>
        <v>30.472275202872368</v>
      </c>
      <c r="S177" s="46">
        <f>VLOOKUP(I177, '[1]Lapse Rates'!$A$4:$F$24, 3)</f>
        <v>1.0075606E-3</v>
      </c>
      <c r="T177" s="33">
        <f t="shared" si="209"/>
        <v>0.80304045060406282</v>
      </c>
      <c r="U177" s="33">
        <f t="shared" si="199"/>
        <v>2.4470469609845637E-2</v>
      </c>
      <c r="V177" s="39">
        <f t="shared" si="193"/>
        <v>8.0911191823489984E-4</v>
      </c>
      <c r="W177" s="32">
        <f t="shared" si="200"/>
        <v>0.7777608690759823</v>
      </c>
      <c r="X177" s="31"/>
      <c r="Y177" s="5">
        <f t="shared" si="206"/>
        <v>0</v>
      </c>
      <c r="Z177" s="5">
        <f t="shared" si="195"/>
        <v>4.8361424752683417</v>
      </c>
      <c r="AA177" s="5">
        <f t="shared" si="201"/>
        <v>0</v>
      </c>
      <c r="AB177" s="5">
        <f t="shared" si="184"/>
        <v>4.6839015042275971</v>
      </c>
      <c r="AC177" s="32"/>
      <c r="AD177" s="5">
        <f t="shared" si="207"/>
        <v>201639.0769837964</v>
      </c>
      <c r="AE177" s="5">
        <f t="shared" si="186"/>
        <v>-2016.3907698379642</v>
      </c>
      <c r="AF177" s="5">
        <f t="shared" si="204"/>
        <v>-22319.97043629369</v>
      </c>
      <c r="AG177" s="5">
        <f t="shared" si="210"/>
        <v>-14736.826442667729</v>
      </c>
      <c r="AH177" s="5">
        <f t="shared" si="211"/>
        <v>162565.88933499702</v>
      </c>
      <c r="AI177" s="42">
        <f t="shared" si="205"/>
        <v>0</v>
      </c>
      <c r="AJ177" s="42">
        <f t="shared" si="208"/>
        <v>19583.459943166148</v>
      </c>
      <c r="AK177" s="42">
        <f t="shared" si="212"/>
        <v>182149.34927816316</v>
      </c>
    </row>
    <row r="178" spans="1:39" ht="15" x14ac:dyDescent="0.2">
      <c r="I178" s="2">
        <f t="shared" si="190"/>
        <v>16</v>
      </c>
      <c r="J178" s="11">
        <f t="shared" si="179"/>
        <v>259255.87799673364</v>
      </c>
      <c r="K178" s="11">
        <f t="shared" si="191"/>
        <v>2592.5587799673367</v>
      </c>
      <c r="L178" s="24">
        <f t="shared" si="198"/>
        <v>28697.72872838267</v>
      </c>
      <c r="M178" s="11">
        <f t="shared" si="177"/>
        <v>602229</v>
      </c>
      <c r="N178" s="78">
        <f t="shared" si="180"/>
        <v>0</v>
      </c>
      <c r="O178" s="35">
        <f t="shared" si="181"/>
        <v>0</v>
      </c>
      <c r="P178" s="35">
        <f t="shared" si="203"/>
        <v>6.0222899999999999</v>
      </c>
      <c r="Q178">
        <f t="shared" si="183"/>
        <v>80</v>
      </c>
      <c r="R178" s="45">
        <f>1000*VLOOKUP(Q178, '[1]Mortality (Interventions) L'!$B$8:$AV$128, 19)</f>
        <v>34.653152757431648</v>
      </c>
      <c r="S178" s="46">
        <f>VLOOKUP(I178, '[1]Lapse Rates'!$A$4:$F$24, 3)</f>
        <v>8.9731130000000002E-4</v>
      </c>
      <c r="T178" s="33">
        <f t="shared" si="209"/>
        <v>0.7777608690759823</v>
      </c>
      <c r="U178" s="33">
        <f t="shared" si="199"/>
        <v>2.6951866204842811E-2</v>
      </c>
      <c r="V178" s="39">
        <f t="shared" si="193"/>
        <v>6.9789361651969954E-4</v>
      </c>
      <c r="W178" s="32">
        <f t="shared" si="200"/>
        <v>0.75011110925461977</v>
      </c>
      <c r="X178" s="31"/>
      <c r="Y178" s="5">
        <f t="shared" si="206"/>
        <v>0</v>
      </c>
      <c r="Z178" s="5">
        <f t="shared" si="195"/>
        <v>4.6839015042275971</v>
      </c>
      <c r="AA178" s="5">
        <f t="shared" si="201"/>
        <v>0</v>
      </c>
      <c r="AB178" s="5">
        <f t="shared" si="184"/>
        <v>4.5173866321530038</v>
      </c>
      <c r="AC178" s="32"/>
      <c r="AD178" s="5">
        <f t="shared" si="207"/>
        <v>194470.71422491025</v>
      </c>
      <c r="AE178" s="5">
        <f t="shared" si="186"/>
        <v>-1944.7071422491026</v>
      </c>
      <c r="AF178" s="5">
        <f t="shared" si="204"/>
        <v>-21526.485129535293</v>
      </c>
      <c r="AG178" s="5">
        <f t="shared" si="210"/>
        <v>-16231.195432676281</v>
      </c>
      <c r="AH178" s="5">
        <f t="shared" si="211"/>
        <v>154768.32652044957</v>
      </c>
      <c r="AI178" s="42">
        <f t="shared" si="205"/>
        <v>0</v>
      </c>
      <c r="AJ178" s="42">
        <f t="shared" si="208"/>
        <v>18887.260785546627</v>
      </c>
      <c r="AK178" s="42">
        <f t="shared" si="212"/>
        <v>173655.58730599619</v>
      </c>
    </row>
    <row r="179" spans="1:39" ht="15" x14ac:dyDescent="0.2">
      <c r="I179" s="2">
        <f t="shared" si="190"/>
        <v>17</v>
      </c>
      <c r="J179" s="11">
        <f t="shared" si="179"/>
        <v>259255.87799673364</v>
      </c>
      <c r="K179" s="11">
        <f t="shared" si="191"/>
        <v>2592.5587799673367</v>
      </c>
      <c r="L179" s="24">
        <f t="shared" si="198"/>
        <v>28697.72872838267</v>
      </c>
      <c r="M179" s="11">
        <f t="shared" si="177"/>
        <v>602229</v>
      </c>
      <c r="N179" s="78">
        <f t="shared" si="180"/>
        <v>0</v>
      </c>
      <c r="O179" s="35">
        <f t="shared" si="181"/>
        <v>0</v>
      </c>
      <c r="P179" s="35">
        <f t="shared" si="203"/>
        <v>6.0222899999999999</v>
      </c>
      <c r="Q179">
        <f t="shared" si="183"/>
        <v>81</v>
      </c>
      <c r="R179" s="45">
        <f>1000*VLOOKUP(Q179, '[1]Mortality (Interventions) L'!$B$8:$AV$128, 19)</f>
        <v>39.315298604362333</v>
      </c>
      <c r="S179" s="46">
        <f>VLOOKUP(I179, '[1]Lapse Rates'!$A$4:$F$24, 3)</f>
        <v>7.4594940000000001E-4</v>
      </c>
      <c r="T179" s="33">
        <f t="shared" si="209"/>
        <v>0.75011110925461977</v>
      </c>
      <c r="U179" s="33">
        <f t="shared" si="199"/>
        <v>2.9490842246794834E-2</v>
      </c>
      <c r="V179" s="39">
        <f t="shared" si="193"/>
        <v>5.5954493188181806E-4</v>
      </c>
      <c r="W179" s="32">
        <f t="shared" si="200"/>
        <v>0.72006072207594307</v>
      </c>
      <c r="X179" s="31"/>
      <c r="Y179" s="5">
        <f t="shared" si="206"/>
        <v>0</v>
      </c>
      <c r="Z179" s="5">
        <f t="shared" si="195"/>
        <v>4.5173866321530038</v>
      </c>
      <c r="AA179" s="5">
        <f t="shared" si="201"/>
        <v>0</v>
      </c>
      <c r="AB179" s="5">
        <f t="shared" si="184"/>
        <v>4.3364144859507308</v>
      </c>
      <c r="AC179" s="32"/>
      <c r="AD179" s="5">
        <f t="shared" si="207"/>
        <v>186679.97471276062</v>
      </c>
      <c r="AE179" s="5">
        <f t="shared" si="186"/>
        <v>-1866.7997471276065</v>
      </c>
      <c r="AF179" s="5">
        <f t="shared" si="204"/>
        <v>-20664.107270098761</v>
      </c>
      <c r="AG179" s="5">
        <f t="shared" si="210"/>
        <v>-17760.240435445005</v>
      </c>
      <c r="AH179" s="5">
        <f t="shared" si="211"/>
        <v>146388.82726008925</v>
      </c>
      <c r="AI179" s="42">
        <f t="shared" si="205"/>
        <v>0</v>
      </c>
      <c r="AJ179" s="42">
        <f t="shared" si="208"/>
        <v>18130.615619757216</v>
      </c>
      <c r="AK179" s="42">
        <f t="shared" si="212"/>
        <v>164519.44287984647</v>
      </c>
    </row>
    <row r="180" spans="1:39" ht="15" x14ac:dyDescent="0.2">
      <c r="I180" s="2">
        <f t="shared" si="190"/>
        <v>18</v>
      </c>
      <c r="J180" s="11">
        <f t="shared" si="179"/>
        <v>259255.87799673364</v>
      </c>
      <c r="K180" s="11">
        <f t="shared" si="191"/>
        <v>2592.5587799673367</v>
      </c>
      <c r="L180" s="24">
        <f t="shared" si="198"/>
        <v>28697.72872838267</v>
      </c>
      <c r="M180" s="11">
        <f t="shared" si="177"/>
        <v>602229</v>
      </c>
      <c r="N180" s="78">
        <f t="shared" si="180"/>
        <v>0</v>
      </c>
      <c r="O180" s="35">
        <f t="shared" si="181"/>
        <v>0</v>
      </c>
      <c r="P180" s="35">
        <f t="shared" si="203"/>
        <v>6.0222899999999999</v>
      </c>
      <c r="Q180">
        <f t="shared" si="183"/>
        <v>82</v>
      </c>
      <c r="R180" s="45">
        <f>1000*VLOOKUP(Q180, '[1]Mortality (Interventions) L'!$B$8:$AV$128, 19)</f>
        <v>44.622587985237722</v>
      </c>
      <c r="S180" s="46">
        <f>VLOOKUP(I180, '[1]Lapse Rates'!$A$4:$F$24, 3)</f>
        <v>5.9837330000000002E-4</v>
      </c>
      <c r="T180" s="33">
        <f t="shared" si="209"/>
        <v>0.72006072207594307</v>
      </c>
      <c r="U180" s="33">
        <f t="shared" si="199"/>
        <v>3.2130972925547577E-2</v>
      </c>
      <c r="V180" s="39">
        <f t="shared" si="193"/>
        <v>4.3086511046896492E-4</v>
      </c>
      <c r="W180" s="32">
        <f t="shared" si="200"/>
        <v>0.68749888403992654</v>
      </c>
      <c r="X180" s="31"/>
      <c r="Y180" s="5">
        <f t="shared" si="206"/>
        <v>0</v>
      </c>
      <c r="Z180" s="5">
        <f t="shared" si="195"/>
        <v>4.3364144859507308</v>
      </c>
      <c r="AA180" s="5">
        <f t="shared" si="201"/>
        <v>0</v>
      </c>
      <c r="AB180" s="5">
        <f t="shared" si="184"/>
        <v>4.140317654364809</v>
      </c>
      <c r="AC180" s="32"/>
      <c r="AD180" s="5">
        <f t="shared" si="207"/>
        <v>178238.12680354572</v>
      </c>
      <c r="AE180" s="5">
        <f t="shared" si="186"/>
        <v>-1782.3812680354574</v>
      </c>
      <c r="AF180" s="5">
        <f t="shared" si="204"/>
        <v>-19729.656475243624</v>
      </c>
      <c r="AG180" s="5">
        <f t="shared" si="210"/>
        <v>-19350.203693979591</v>
      </c>
      <c r="AH180" s="5">
        <f t="shared" si="211"/>
        <v>137375.88536628705</v>
      </c>
      <c r="AI180" s="42">
        <f t="shared" si="205"/>
        <v>0</v>
      </c>
      <c r="AJ180" s="42">
        <f t="shared" si="208"/>
        <v>17310.734039294628</v>
      </c>
      <c r="AK180" s="42">
        <f t="shared" si="212"/>
        <v>154686.61940558167</v>
      </c>
    </row>
    <row r="181" spans="1:39" ht="15" x14ac:dyDescent="0.2">
      <c r="I181" s="2">
        <f t="shared" si="190"/>
        <v>19</v>
      </c>
      <c r="J181" s="11">
        <f t="shared" si="179"/>
        <v>259255.87799673364</v>
      </c>
      <c r="K181" s="11">
        <f t="shared" si="191"/>
        <v>2592.5587799673367</v>
      </c>
      <c r="L181" s="24">
        <f t="shared" si="198"/>
        <v>28697.72872838267</v>
      </c>
      <c r="M181" s="11">
        <f t="shared" si="177"/>
        <v>602229</v>
      </c>
      <c r="N181" s="78">
        <f t="shared" si="180"/>
        <v>0</v>
      </c>
      <c r="O181" s="35">
        <f t="shared" si="181"/>
        <v>0</v>
      </c>
      <c r="P181" s="35">
        <f t="shared" si="203"/>
        <v>6.0222899999999999</v>
      </c>
      <c r="Q181">
        <f t="shared" si="183"/>
        <v>83</v>
      </c>
      <c r="R181" s="45">
        <f>1000*VLOOKUP(Q181, '[1]Mortality (Interventions) L'!$B$8:$AV$128, 19)</f>
        <v>50.657370751065649</v>
      </c>
      <c r="S181" s="46">
        <f>VLOOKUP(I181, '[1]Lapse Rates'!$A$4:$F$24, 3)</f>
        <v>4.66450453E-2</v>
      </c>
      <c r="T181" s="33">
        <f t="shared" si="209"/>
        <v>0.68749888403992654</v>
      </c>
      <c r="U181" s="33">
        <f t="shared" si="199"/>
        <v>3.482688585975445E-2</v>
      </c>
      <c r="V181" s="39">
        <f t="shared" si="193"/>
        <v>3.206841658974182E-2</v>
      </c>
      <c r="W181" s="32">
        <f t="shared" si="200"/>
        <v>0.62060358159043028</v>
      </c>
      <c r="X181" s="31"/>
      <c r="Y181" s="5">
        <f t="shared" si="206"/>
        <v>0</v>
      </c>
      <c r="Z181" s="5">
        <f t="shared" si="195"/>
        <v>4.140317654364809</v>
      </c>
      <c r="AA181" s="5">
        <f t="shared" si="201"/>
        <v>0</v>
      </c>
      <c r="AB181" s="5">
        <f t="shared" si="184"/>
        <v>3.7374547433762322</v>
      </c>
      <c r="AC181" s="32"/>
      <c r="AD181" s="5">
        <f t="shared" si="207"/>
        <v>160895.12643314453</v>
      </c>
      <c r="AE181" s="5">
        <f t="shared" si="186"/>
        <v>-1608.9512643314454</v>
      </c>
      <c r="AF181" s="5">
        <f t="shared" si="204"/>
        <v>-17809.913232344868</v>
      </c>
      <c r="AG181" s="5">
        <f t="shared" si="210"/>
        <v>-20973.760644434064</v>
      </c>
      <c r="AH181" s="5">
        <f t="shared" si="211"/>
        <v>120502.50129203415</v>
      </c>
      <c r="AI181" s="42">
        <f t="shared" si="205"/>
        <v>0</v>
      </c>
      <c r="AJ181" s="42">
        <f t="shared" si="208"/>
        <v>15626.379949222457</v>
      </c>
      <c r="AK181" s="42">
        <f t="shared" si="212"/>
        <v>136128.8812412566</v>
      </c>
    </row>
    <row r="182" spans="1:39" ht="15" x14ac:dyDescent="0.2">
      <c r="I182" s="2">
        <f t="shared" si="190"/>
        <v>20</v>
      </c>
      <c r="J182" s="11">
        <f t="shared" si="179"/>
        <v>259255.87799673364</v>
      </c>
      <c r="K182" s="11">
        <f t="shared" si="191"/>
        <v>2592.5587799673367</v>
      </c>
      <c r="L182" s="24">
        <f t="shared" si="198"/>
        <v>28697.72872838267</v>
      </c>
      <c r="M182" s="11">
        <f t="shared" si="177"/>
        <v>602229</v>
      </c>
      <c r="N182" s="78">
        <f t="shared" si="180"/>
        <v>0</v>
      </c>
      <c r="O182" s="35">
        <f t="shared" si="181"/>
        <v>0</v>
      </c>
      <c r="P182" s="35">
        <f t="shared" si="203"/>
        <v>6.0222899999999999</v>
      </c>
      <c r="Q182">
        <f t="shared" si="183"/>
        <v>84</v>
      </c>
      <c r="R182" s="45">
        <f>1000*VLOOKUP(Q182, '[1]Mortality (Interventions) L'!$B$8:$AV$128, 19)</f>
        <v>57.541881623410205</v>
      </c>
      <c r="S182" s="46">
        <f>VLOOKUP(I182, '[1]Lapse Rates'!$A$4:$F$24, 3)</f>
        <v>0</v>
      </c>
      <c r="T182" s="33">
        <f t="shared" si="209"/>
        <v>0.62060358159043028</v>
      </c>
      <c r="U182" s="33">
        <f t="shared" si="199"/>
        <v>3.5710697826940939E-2</v>
      </c>
      <c r="V182" s="39">
        <f t="shared" si="193"/>
        <v>0</v>
      </c>
      <c r="W182" s="32">
        <f t="shared" si="200"/>
        <v>0.58489288376348936</v>
      </c>
      <c r="X182" s="31"/>
      <c r="Y182" s="5">
        <f t="shared" si="206"/>
        <v>0</v>
      </c>
      <c r="Z182" s="5">
        <f t="shared" si="195"/>
        <v>3.7374547433762322</v>
      </c>
      <c r="AA182" s="5">
        <f t="shared" si="201"/>
        <v>0</v>
      </c>
      <c r="AB182" s="5">
        <f t="shared" si="184"/>
        <v>3.5223945649600243</v>
      </c>
      <c r="AC182" s="32"/>
      <c r="AD182" s="5">
        <f>$W182*J182</f>
        <v>151636.91811414491</v>
      </c>
      <c r="AE182" s="5">
        <f t="shared" si="186"/>
        <v>-1516.3691811414492</v>
      </c>
      <c r="AF182" s="5">
        <f t="shared" si="204"/>
        <v>-16785.097313406073</v>
      </c>
      <c r="AG182" s="5">
        <f t="shared" si="210"/>
        <v>-21506.017841620815</v>
      </c>
      <c r="AH182" s="5">
        <f t="shared" si="211"/>
        <v>111829.43377797658</v>
      </c>
      <c r="AI182" s="42">
        <f t="shared" si="205"/>
        <v>0</v>
      </c>
      <c r="AJ182" s="42">
        <f t="shared" si="208"/>
        <v>14727.192494637966</v>
      </c>
      <c r="AK182" s="42">
        <f t="shared" si="212"/>
        <v>126556.62627261455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4640341.2086694567</v>
      </c>
      <c r="AE185" s="21">
        <f t="shared" ref="AE185:AK185" si="213">SUM(AE162:AE182)</f>
        <v>-144944.37051332026</v>
      </c>
      <c r="AF185" s="21">
        <f t="shared" si="213"/>
        <v>-492994.38224526122</v>
      </c>
      <c r="AG185" s="21">
        <f t="shared" si="213"/>
        <v>-211613.26738868401</v>
      </c>
      <c r="AH185" s="21">
        <f t="shared" si="213"/>
        <v>3790789.1885221899</v>
      </c>
      <c r="AI185" s="21">
        <f t="shared" si="213"/>
        <v>0</v>
      </c>
      <c r="AJ185" s="21">
        <f t="shared" si="213"/>
        <v>425748.85760581662</v>
      </c>
      <c r="AK185" s="21">
        <f t="shared" si="213"/>
        <v>4216538.0461280067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2271793.2635465604</v>
      </c>
      <c r="AE187" s="21">
        <f t="shared" ref="AE187:AK187" si="214">AE162+NPV($D$6,AE163:AE182)</f>
        <v>-121488.38073937486</v>
      </c>
      <c r="AF187" s="21">
        <f t="shared" si="214"/>
        <v>-233353.73811032507</v>
      </c>
      <c r="AG187" s="21">
        <f t="shared" si="214"/>
        <v>-67235.786622401356</v>
      </c>
      <c r="AH187" s="21">
        <f t="shared" si="214"/>
        <v>1849715.358074459</v>
      </c>
      <c r="AI187" s="21">
        <f t="shared" si="214"/>
        <v>0</v>
      </c>
      <c r="AJ187" s="21">
        <f t="shared" si="214"/>
        <v>195689.77403188098</v>
      </c>
      <c r="AK187" s="21">
        <f t="shared" si="214"/>
        <v>2045405.1321063398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3415921.3564207777</v>
      </c>
      <c r="AE189" s="21">
        <f t="shared" ref="AE189:AK189" si="215">AE162+NPV($D$7,AE163:AE182)</f>
        <v>-132790.45434763178</v>
      </c>
      <c r="AF189" s="21">
        <f t="shared" si="215"/>
        <v>-358459.42326746404</v>
      </c>
      <c r="AG189" s="21">
        <f t="shared" si="215"/>
        <v>-132283.42822565595</v>
      </c>
      <c r="AH189" s="21">
        <f t="shared" si="215"/>
        <v>2792388.0505800257</v>
      </c>
      <c r="AI189" s="21">
        <f t="shared" si="215"/>
        <v>0</v>
      </c>
      <c r="AJ189" s="21">
        <f t="shared" si="215"/>
        <v>306822.68805896287</v>
      </c>
      <c r="AK189" s="21">
        <f t="shared" si="215"/>
        <v>3099210.7386389892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238051.48197219934</v>
      </c>
    </row>
    <row r="192" spans="1:39" ht="15" x14ac:dyDescent="0.2">
      <c r="G192" s="58" t="s">
        <v>115</v>
      </c>
      <c r="H192" s="57"/>
      <c r="I192" s="57"/>
      <c r="J192" s="11">
        <f>H$191</f>
        <v>238051.48197219934</v>
      </c>
      <c r="K192" s="11">
        <f>J192*$C$10</f>
        <v>95220.592788879745</v>
      </c>
      <c r="L192" s="24">
        <f>$C$201</f>
        <v>33510.241181221405</v>
      </c>
      <c r="M192" s="11">
        <f t="shared" ref="M192:M212" si="216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7">O192*W192</f>
        <v>0</v>
      </c>
      <c r="AB192" s="5">
        <f>P192*W192</f>
        <v>6.0222899999999999</v>
      </c>
      <c r="AC192" s="32"/>
      <c r="AD192" s="5">
        <f>$W192*J192</f>
        <v>238051.48197219934</v>
      </c>
      <c r="AE192" s="5">
        <f>-$W192*K192</f>
        <v>-95220.592788879745</v>
      </c>
      <c r="AF192" s="5">
        <f>-$W192*L192</f>
        <v>-33510.241181221405</v>
      </c>
      <c r="AG192" s="5"/>
      <c r="AH192" s="5">
        <f>SUM(AD192:AG192)</f>
        <v>109320.64800209817</v>
      </c>
      <c r="AI192" s="42">
        <f>Y192-AA192</f>
        <v>0</v>
      </c>
      <c r="AJ192" s="42"/>
      <c r="AK192" s="42">
        <f>SUM(AH192:AJ192)</f>
        <v>109320.64800209817</v>
      </c>
      <c r="AL192" s="6" t="s">
        <v>39</v>
      </c>
      <c r="AM192" s="36">
        <f>AK219</f>
        <v>2844865.8465798525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8">H$191</f>
        <v>238051.48197219934</v>
      </c>
      <c r="K193" s="11"/>
      <c r="L193" s="24"/>
      <c r="M193" s="11">
        <f t="shared" si="216"/>
        <v>602229</v>
      </c>
      <c r="N193" s="78">
        <f t="shared" ref="N193:N212" si="219">N161</f>
        <v>0</v>
      </c>
      <c r="O193" s="35">
        <f t="shared" ref="O193:O212" si="220">M193*N193/1000</f>
        <v>0</v>
      </c>
      <c r="P193" s="35">
        <f t="shared" ref="P193:P194" si="221">$H$14*M193/1000</f>
        <v>6.0222899999999999</v>
      </c>
      <c r="Q193">
        <f t="shared" ref="Q193:Q212" si="222">Q5</f>
        <v>65</v>
      </c>
      <c r="R193" s="45">
        <f>1000*VLOOKUP(Q193, '[1]Mortality (Interventions) L'!$B$8:$AV$128, 22)</f>
        <v>5.5994091256266847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5.5994091256266849E-3</v>
      </c>
      <c r="V193" s="39">
        <f>MIN(S193*T193,T193-U193)</f>
        <v>3.4608985999999998E-3</v>
      </c>
      <c r="W193" s="32">
        <f>T193-SUM(U193:V193)</f>
        <v>0.99093969227437328</v>
      </c>
      <c r="X193" s="32"/>
      <c r="Y193" s="5">
        <f>AA192</f>
        <v>0</v>
      </c>
      <c r="Z193" s="5">
        <f>AB192</f>
        <v>6.0222899999999999</v>
      </c>
      <c r="AA193" s="5">
        <f t="shared" si="217"/>
        <v>0</v>
      </c>
      <c r="AB193" s="5">
        <f t="shared" ref="AB193:AB212" si="223">P193*W193</f>
        <v>5.9677261993870356</v>
      </c>
      <c r="AC193" s="32"/>
      <c r="AD193" s="5">
        <f t="shared" ref="AD193:AD195" si="224">$W193*J193</f>
        <v>235894.66229098974</v>
      </c>
      <c r="AE193" s="5">
        <f t="shared" ref="AE193:AE212" si="225">-$W193*K193</f>
        <v>0</v>
      </c>
      <c r="AF193" s="5">
        <f t="shared" ref="AF193:AF194" si="226">-$W193*L193</f>
        <v>0</v>
      </c>
      <c r="AG193" s="5">
        <f>-U193*M193</f>
        <v>-3372.126558317033</v>
      </c>
      <c r="AH193" s="5">
        <f t="shared" ref="AH193:AH201" si="227">SUM(AD193:AG193)</f>
        <v>232522.5357326727</v>
      </c>
      <c r="AI193" s="42">
        <f>-M193*$W192*(N193-N192)/1000</f>
        <v>0</v>
      </c>
      <c r="AJ193" s="42">
        <f>$D$6*SUM(Y193:Z193,AD193:AE193)</f>
        <v>23141.857157395094</v>
      </c>
      <c r="AK193" s="42">
        <f t="shared" ref="AK193" si="228">SUM(AH193:AJ193)</f>
        <v>255664.3928900678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9">I193+1</f>
        <v>2</v>
      </c>
      <c r="J194" s="11">
        <f t="shared" si="218"/>
        <v>238051.48197219934</v>
      </c>
      <c r="K194" s="11">
        <f t="shared" ref="K194:K212" si="230">J194*$C$11</f>
        <v>2380.5148197219933</v>
      </c>
      <c r="L194" s="24">
        <f>$C$202</f>
        <v>26368.696722055422</v>
      </c>
      <c r="M194" s="11">
        <f t="shared" si="216"/>
        <v>602229</v>
      </c>
      <c r="N194" s="78">
        <f t="shared" si="219"/>
        <v>0</v>
      </c>
      <c r="O194" s="35">
        <f t="shared" si="220"/>
        <v>0</v>
      </c>
      <c r="P194" s="35">
        <f t="shared" si="221"/>
        <v>6.0222899999999999</v>
      </c>
      <c r="Q194">
        <f t="shared" si="222"/>
        <v>66</v>
      </c>
      <c r="R194" s="45">
        <f>1000*VLOOKUP(Q194, '[1]Mortality (Interventions) L'!$B$8:$AV$128, 22)</f>
        <v>6.2401957265124715</v>
      </c>
      <c r="S194" s="46">
        <f>VLOOKUP(I194, '[1]Lapse Rates'!$A$4:$F$24, 3)</f>
        <v>3.2267923000000001E-3</v>
      </c>
      <c r="T194" s="33">
        <f t="shared" ref="T194:T196" si="231">W193</f>
        <v>0.99093969227437328</v>
      </c>
      <c r="U194" s="33">
        <f>T194*R194/1000</f>
        <v>6.1836576329621275E-3</v>
      </c>
      <c r="V194" s="39">
        <f t="shared" ref="V194:V212" si="232">MIN(S194*T194,T194-U194)</f>
        <v>3.1975565687953175E-3</v>
      </c>
      <c r="W194" s="32">
        <f>T194-SUM(U194:V194)</f>
        <v>0.98155847807261587</v>
      </c>
      <c r="X194" s="32"/>
      <c r="Y194" s="5">
        <f t="shared" ref="Y194:Y195" si="233">AA193</f>
        <v>0</v>
      </c>
      <c r="Z194" s="5">
        <f t="shared" ref="Z194:Z212" si="234">AB193</f>
        <v>5.9677261993870356</v>
      </c>
      <c r="AA194" s="5">
        <f>O194*W194</f>
        <v>0</v>
      </c>
      <c r="AB194" s="5">
        <f t="shared" si="223"/>
        <v>5.9112298069119333</v>
      </c>
      <c r="AC194" s="32"/>
      <c r="AD194" s="5">
        <f t="shared" si="224"/>
        <v>233661.45034756273</v>
      </c>
      <c r="AE194" s="5">
        <f t="shared" si="225"/>
        <v>-2336.6145034756273</v>
      </c>
      <c r="AF194" s="5">
        <f t="shared" si="226"/>
        <v>-25882.417823259093</v>
      </c>
      <c r="AG194" s="5">
        <f t="shared" ref="AG194:AG197" si="235">-U194*M194</f>
        <v>-3723.9779526411489</v>
      </c>
      <c r="AH194" s="5">
        <f t="shared" si="227"/>
        <v>201718.44006818684</v>
      </c>
      <c r="AI194" s="42">
        <f>-M194*($W193*N194-$W192*N193)/1000</f>
        <v>0</v>
      </c>
      <c r="AJ194" s="42">
        <f t="shared" ref="AJ194:AJ195" si="236">$D$6*SUM(Y194:Z194,AD194:AE194)</f>
        <v>22693.551830245106</v>
      </c>
      <c r="AK194" s="42">
        <f>SUM(AH194:AJ194)</f>
        <v>224411.99189843194</v>
      </c>
      <c r="AL194" s="48" t="s">
        <v>59</v>
      </c>
      <c r="AM194" s="54">
        <f>AK219/AD219</f>
        <v>0.90481453262504752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9"/>
        <v>3</v>
      </c>
      <c r="J195" s="11">
        <f t="shared" si="218"/>
        <v>238051.48197219934</v>
      </c>
      <c r="K195" s="11">
        <f t="shared" si="230"/>
        <v>2380.5148197219933</v>
      </c>
      <c r="L195" s="24">
        <f t="shared" ref="L195:L212" si="237">$C$202</f>
        <v>26368.696722055422</v>
      </c>
      <c r="M195" s="11">
        <f t="shared" si="216"/>
        <v>602229</v>
      </c>
      <c r="N195" s="78">
        <f t="shared" si="219"/>
        <v>0</v>
      </c>
      <c r="O195" s="35">
        <f t="shared" si="220"/>
        <v>0</v>
      </c>
      <c r="P195" s="35">
        <f>$H$14*M195/1000</f>
        <v>6.0222899999999999</v>
      </c>
      <c r="Q195">
        <f t="shared" si="222"/>
        <v>67</v>
      </c>
      <c r="R195" s="45">
        <f>1000*VLOOKUP(Q195, '[1]Mortality (Interventions) L'!$B$8:$AV$128, 22)</f>
        <v>6.9362641442242357</v>
      </c>
      <c r="S195" s="46">
        <f>VLOOKUP(I195, '[1]Lapse Rates'!$A$4:$F$24, 3)</f>
        <v>2.9657235000000001E-3</v>
      </c>
      <c r="T195" s="33">
        <f t="shared" si="231"/>
        <v>0.98155847807261587</v>
      </c>
      <c r="U195" s="33">
        <f t="shared" ref="U195:U212" si="238">T195*R195/1000</f>
        <v>6.8083488769143958E-3</v>
      </c>
      <c r="V195" s="39">
        <f t="shared" si="232"/>
        <v>2.9110310450441916E-3</v>
      </c>
      <c r="W195" s="32">
        <f t="shared" ref="W195:W212" si="239">T195-SUM(U195:V195)</f>
        <v>0.97183909815065728</v>
      </c>
      <c r="X195" s="32"/>
      <c r="Y195" s="5">
        <f t="shared" si="233"/>
        <v>0</v>
      </c>
      <c r="Z195" s="5">
        <f t="shared" si="234"/>
        <v>5.9112298069119333</v>
      </c>
      <c r="AA195" s="5">
        <f t="shared" ref="AA195:AA212" si="240">O195*W195</f>
        <v>0</v>
      </c>
      <c r="AB195" s="5">
        <f t="shared" si="223"/>
        <v>5.8526968824017214</v>
      </c>
      <c r="AC195" s="32"/>
      <c r="AD195" s="5">
        <f t="shared" si="224"/>
        <v>231347.73755328965</v>
      </c>
      <c r="AE195" s="5">
        <f t="shared" si="225"/>
        <v>-2313.4773755328965</v>
      </c>
      <c r="AF195" s="5">
        <f>-$W195*L195</f>
        <v>-25626.130441770532</v>
      </c>
      <c r="AG195" s="5">
        <f t="shared" si="235"/>
        <v>-4100.1851357952801</v>
      </c>
      <c r="AH195" s="5">
        <f t="shared" si="227"/>
        <v>199307.94460019094</v>
      </c>
      <c r="AI195" s="42">
        <f>-M195*($W194*N195-$W193*N194)/1000</f>
        <v>0</v>
      </c>
      <c r="AJ195" s="42">
        <f t="shared" si="236"/>
        <v>22468.840815081996</v>
      </c>
      <c r="AK195" s="42">
        <f t="shared" ref="AK195:AK202" si="241">SUM(AH195:AJ195)</f>
        <v>221776.78541527293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9"/>
        <v>4</v>
      </c>
      <c r="J196" s="11">
        <f t="shared" si="218"/>
        <v>238051.48197219934</v>
      </c>
      <c r="K196" s="11">
        <f t="shared" si="230"/>
        <v>2380.5148197219933</v>
      </c>
      <c r="L196" s="24">
        <f t="shared" si="237"/>
        <v>26368.696722055422</v>
      </c>
      <c r="M196" s="11">
        <f t="shared" si="216"/>
        <v>602229</v>
      </c>
      <c r="N196" s="78">
        <f t="shared" si="219"/>
        <v>0</v>
      </c>
      <c r="O196" s="35">
        <f t="shared" si="220"/>
        <v>0</v>
      </c>
      <c r="P196" s="35">
        <f t="shared" ref="P196:P212" si="242">$H$14*M196/1000</f>
        <v>6.0222899999999999</v>
      </c>
      <c r="Q196">
        <f t="shared" si="222"/>
        <v>68</v>
      </c>
      <c r="R196" s="45">
        <f>1000*VLOOKUP(Q196, '[1]Mortality (Interventions) L'!$B$8:$AV$128, 22)</f>
        <v>7.6895413731962314</v>
      </c>
      <c r="S196" s="46">
        <f>VLOOKUP(I196, '[1]Lapse Rates'!$A$4:$F$24, 3)</f>
        <v>2.7812204999999998E-3</v>
      </c>
      <c r="T196" s="33">
        <f t="shared" si="231"/>
        <v>0.97183909815065728</v>
      </c>
      <c r="U196" s="33">
        <f t="shared" si="238"/>
        <v>7.4729969533191927E-3</v>
      </c>
      <c r="V196" s="39">
        <f t="shared" si="232"/>
        <v>2.7028988224781199E-3</v>
      </c>
      <c r="W196" s="32">
        <f t="shared" si="239"/>
        <v>0.96166320237485992</v>
      </c>
      <c r="X196" s="32"/>
      <c r="Y196" s="5">
        <f>AA195</f>
        <v>0</v>
      </c>
      <c r="Z196" s="5">
        <f t="shared" si="234"/>
        <v>5.8526968824017214</v>
      </c>
      <c r="AA196" s="5">
        <f t="shared" si="240"/>
        <v>0</v>
      </c>
      <c r="AB196" s="5">
        <f t="shared" si="223"/>
        <v>5.7914146870300947</v>
      </c>
      <c r="AC196" s="32"/>
      <c r="AD196" s="5">
        <f>$W196*J196</f>
        <v>228925.35048346646</v>
      </c>
      <c r="AE196" s="5">
        <f t="shared" si="225"/>
        <v>-2289.2535048346645</v>
      </c>
      <c r="AF196" s="5">
        <f t="shared" ref="AF196:AF212" si="243">-$W196*L196</f>
        <v>-25357.805332183289</v>
      </c>
      <c r="AG196" s="5">
        <f t="shared" si="235"/>
        <v>-4500.4554822004638</v>
      </c>
      <c r="AH196" s="5">
        <f t="shared" si="227"/>
        <v>196777.83616424806</v>
      </c>
      <c r="AI196" s="42">
        <f t="shared" ref="AI196:AI212" si="244">-M196*($W195*N196-$W194*N195)/1000</f>
        <v>0</v>
      </c>
      <c r="AJ196" s="42">
        <f>$D$6*SUM(Y196:Z196,AD196:AE196)</f>
        <v>22233.575263167946</v>
      </c>
      <c r="AK196" s="42">
        <f t="shared" si="241"/>
        <v>219011.41142741599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9"/>
        <v>5</v>
      </c>
      <c r="J197" s="11">
        <f t="shared" si="218"/>
        <v>238051.48197219934</v>
      </c>
      <c r="K197" s="11">
        <f t="shared" si="230"/>
        <v>2380.5148197219933</v>
      </c>
      <c r="L197" s="24">
        <f t="shared" si="237"/>
        <v>26368.696722055422</v>
      </c>
      <c r="M197" s="11">
        <f t="shared" si="216"/>
        <v>602229</v>
      </c>
      <c r="N197" s="78">
        <f t="shared" si="219"/>
        <v>0</v>
      </c>
      <c r="O197" s="35">
        <f t="shared" si="220"/>
        <v>0</v>
      </c>
      <c r="P197" s="35">
        <f t="shared" si="242"/>
        <v>6.0222899999999999</v>
      </c>
      <c r="Q197">
        <f t="shared" si="222"/>
        <v>69</v>
      </c>
      <c r="R197" s="45">
        <f>1000*VLOOKUP(Q197, '[1]Mortality (Interventions) L'!$B$8:$AV$128, 22)</f>
        <v>8.5453196219985657</v>
      </c>
      <c r="S197" s="46">
        <f>VLOOKUP(I197, '[1]Lapse Rates'!$A$4:$F$24, 3)</f>
        <v>2.4845683E-3</v>
      </c>
      <c r="T197" s="33">
        <f>W196</f>
        <v>0.96166320237485992</v>
      </c>
      <c r="U197" s="33">
        <f t="shared" si="238"/>
        <v>8.2177194330078692E-3</v>
      </c>
      <c r="V197" s="39">
        <f t="shared" si="232"/>
        <v>2.3893179078970615E-3</v>
      </c>
      <c r="W197" s="32">
        <f t="shared" si="239"/>
        <v>0.95105616503395496</v>
      </c>
      <c r="X197" s="32"/>
      <c r="Y197" s="5">
        <f t="shared" ref="Y197:Y212" si="245">AA196</f>
        <v>0</v>
      </c>
      <c r="Z197" s="5">
        <f t="shared" si="234"/>
        <v>5.7914146870300947</v>
      </c>
      <c r="AA197" s="5">
        <f t="shared" si="240"/>
        <v>0</v>
      </c>
      <c r="AB197" s="5">
        <f t="shared" si="223"/>
        <v>5.7275360321223365</v>
      </c>
      <c r="AC197" s="32"/>
      <c r="AD197" s="5">
        <f t="shared" ref="AD197:AD211" si="246">$W197*J197</f>
        <v>226400.32952512958</v>
      </c>
      <c r="AE197" s="5">
        <f t="shared" si="225"/>
        <v>-2264.0032952512956</v>
      </c>
      <c r="AF197" s="5">
        <f t="shared" si="243"/>
        <v>-25078.11158142145</v>
      </c>
      <c r="AG197" s="5">
        <f t="shared" si="235"/>
        <v>-4948.9489564208961</v>
      </c>
      <c r="AH197" s="5">
        <f t="shared" si="227"/>
        <v>194109.26569203593</v>
      </c>
      <c r="AI197" s="42">
        <f t="shared" si="244"/>
        <v>0</v>
      </c>
      <c r="AJ197" s="42">
        <f t="shared" ref="AJ197:AJ212" si="247">$D$6*SUM(Y197:Z197,AD197:AE197)</f>
        <v>21988.341740931861</v>
      </c>
      <c r="AK197" s="42">
        <f t="shared" si="241"/>
        <v>216097.60743296778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9"/>
        <v>6</v>
      </c>
      <c r="J198" s="11">
        <f t="shared" si="218"/>
        <v>238051.48197219934</v>
      </c>
      <c r="K198" s="11">
        <f t="shared" si="230"/>
        <v>2380.5148197219933</v>
      </c>
      <c r="L198" s="24">
        <f t="shared" si="237"/>
        <v>26368.696722055422</v>
      </c>
      <c r="M198" s="11">
        <f t="shared" si="216"/>
        <v>602229</v>
      </c>
      <c r="N198" s="78">
        <f t="shared" si="219"/>
        <v>0</v>
      </c>
      <c r="O198" s="35">
        <f t="shared" si="220"/>
        <v>0</v>
      </c>
      <c r="P198" s="35">
        <f t="shared" si="242"/>
        <v>6.0222899999999999</v>
      </c>
      <c r="Q198">
        <f t="shared" si="222"/>
        <v>70</v>
      </c>
      <c r="R198" s="45">
        <f>1000*VLOOKUP(Q198, '[1]Mortality (Interventions) L'!$B$8:$AV$128, 22)</f>
        <v>9.5192623734788597</v>
      </c>
      <c r="S198" s="46">
        <f>VLOOKUP(I198, '[1]Lapse Rates'!$A$4:$F$24, 3)</f>
        <v>2.4510465999999999E-3</v>
      </c>
      <c r="T198" s="33">
        <f t="shared" ref="T198:T212" si="248">W197</f>
        <v>0.95105616503395496</v>
      </c>
      <c r="U198" s="33">
        <f t="shared" si="238"/>
        <v>9.0533531668728282E-3</v>
      </c>
      <c r="V198" s="39">
        <f t="shared" si="232"/>
        <v>2.331082979715514E-3</v>
      </c>
      <c r="W198" s="32">
        <f t="shared" si="239"/>
        <v>0.93967172888736661</v>
      </c>
      <c r="X198" s="32"/>
      <c r="Y198" s="5">
        <f t="shared" si="245"/>
        <v>0</v>
      </c>
      <c r="Z198" s="5">
        <f t="shared" si="234"/>
        <v>5.7275360321223365</v>
      </c>
      <c r="AA198" s="5">
        <f t="shared" si="240"/>
        <v>0</v>
      </c>
      <c r="AB198" s="5">
        <f t="shared" si="223"/>
        <v>5.6589756561610987</v>
      </c>
      <c r="AC198" s="32"/>
      <c r="AD198" s="5">
        <f t="shared" si="246"/>
        <v>223690.24762901635</v>
      </c>
      <c r="AE198" s="5">
        <f t="shared" si="225"/>
        <v>-2236.9024762901631</v>
      </c>
      <c r="AF198" s="5">
        <f t="shared" si="243"/>
        <v>-24777.918837320456</v>
      </c>
      <c r="AG198" s="5">
        <f>-U198*M198</f>
        <v>-5452.1918243326563</v>
      </c>
      <c r="AH198" s="5">
        <f t="shared" si="227"/>
        <v>191223.23449107306</v>
      </c>
      <c r="AI198" s="42">
        <f t="shared" si="244"/>
        <v>0</v>
      </c>
      <c r="AJ198" s="42">
        <f t="shared" si="247"/>
        <v>21725.135030767193</v>
      </c>
      <c r="AK198" s="42">
        <f t="shared" si="241"/>
        <v>212948.36952184024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9"/>
        <v>7</v>
      </c>
      <c r="J199" s="11">
        <f t="shared" si="218"/>
        <v>238051.48197219934</v>
      </c>
      <c r="K199" s="11">
        <f t="shared" si="230"/>
        <v>2380.5148197219933</v>
      </c>
      <c r="L199" s="24">
        <f t="shared" si="237"/>
        <v>26368.696722055422</v>
      </c>
      <c r="M199" s="11">
        <f t="shared" si="216"/>
        <v>602229</v>
      </c>
      <c r="N199" s="78">
        <f t="shared" si="219"/>
        <v>0</v>
      </c>
      <c r="O199" s="35">
        <f t="shared" si="220"/>
        <v>0</v>
      </c>
      <c r="P199" s="35">
        <f t="shared" si="242"/>
        <v>6.0222899999999999</v>
      </c>
      <c r="Q199">
        <f t="shared" si="222"/>
        <v>71</v>
      </c>
      <c r="R199" s="45">
        <f>1000*VLOOKUP(Q199, '[1]Mortality (Interventions) L'!$B$8:$AV$128, 22)</f>
        <v>10.64358915778682</v>
      </c>
      <c r="S199" s="46">
        <f>VLOOKUP(I199, '[1]Lapse Rates'!$A$4:$F$24, 3)</f>
        <v>2.2232648999999998E-3</v>
      </c>
      <c r="T199" s="33">
        <f t="shared" si="248"/>
        <v>0.93967172888736661</v>
      </c>
      <c r="U199" s="33">
        <f t="shared" si="238"/>
        <v>1.0001479825464373E-2</v>
      </c>
      <c r="V199" s="39">
        <f t="shared" si="232"/>
        <v>2.0891391723575981E-3</v>
      </c>
      <c r="W199" s="32">
        <f t="shared" si="239"/>
        <v>0.92758110988954467</v>
      </c>
      <c r="X199" s="32"/>
      <c r="Y199" s="5">
        <f t="shared" si="245"/>
        <v>0</v>
      </c>
      <c r="Z199" s="5">
        <f t="shared" si="234"/>
        <v>5.6589756561610987</v>
      </c>
      <c r="AA199" s="5">
        <f t="shared" si="240"/>
        <v>0</v>
      </c>
      <c r="AB199" s="5">
        <f t="shared" si="223"/>
        <v>5.5861624422767058</v>
      </c>
      <c r="AC199" s="32"/>
      <c r="AD199" s="5">
        <f t="shared" si="246"/>
        <v>220812.05785862359</v>
      </c>
      <c r="AE199" s="5">
        <f t="shared" si="225"/>
        <v>-2208.1205785862358</v>
      </c>
      <c r="AF199" s="5">
        <f t="shared" si="243"/>
        <v>-24459.104971784967</v>
      </c>
      <c r="AG199" s="5">
        <f t="shared" ref="AG199:AG212" si="249">-U199*M199</f>
        <v>-6023.1811938095834</v>
      </c>
      <c r="AH199" s="5">
        <f t="shared" si="227"/>
        <v>188121.65111444282</v>
      </c>
      <c r="AI199" s="42">
        <f t="shared" si="244"/>
        <v>0</v>
      </c>
      <c r="AJ199" s="42">
        <f t="shared" si="247"/>
        <v>21445.601392683537</v>
      </c>
      <c r="AK199" s="42">
        <f t="shared" si="241"/>
        <v>209567.25250712637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9"/>
        <v>8</v>
      </c>
      <c r="J200" s="11">
        <f t="shared" si="218"/>
        <v>238051.48197219934</v>
      </c>
      <c r="K200" s="11">
        <f t="shared" si="230"/>
        <v>2380.5148197219933</v>
      </c>
      <c r="L200" s="24">
        <f t="shared" si="237"/>
        <v>26368.696722055422</v>
      </c>
      <c r="M200" s="11">
        <f t="shared" si="216"/>
        <v>602229</v>
      </c>
      <c r="N200" s="78">
        <f t="shared" si="219"/>
        <v>0</v>
      </c>
      <c r="O200" s="35">
        <f t="shared" si="220"/>
        <v>0</v>
      </c>
      <c r="P200" s="35">
        <f t="shared" si="242"/>
        <v>6.0222899999999999</v>
      </c>
      <c r="Q200">
        <f t="shared" si="222"/>
        <v>72</v>
      </c>
      <c r="R200" s="45">
        <f>1000*VLOOKUP(Q200, '[1]Mortality (Interventions) L'!$B$8:$AV$128, 22)</f>
        <v>11.950153417793711</v>
      </c>
      <c r="S200" s="46">
        <f>VLOOKUP(I200, '[1]Lapse Rates'!$A$4:$F$24, 3)</f>
        <v>2.1873403E-3</v>
      </c>
      <c r="T200" s="33">
        <f t="shared" si="248"/>
        <v>0.92758110988954467</v>
      </c>
      <c r="U200" s="33">
        <f t="shared" si="238"/>
        <v>1.1084736570627425E-2</v>
      </c>
      <c r="V200" s="39">
        <f t="shared" si="232"/>
        <v>2.0289355431801297E-3</v>
      </c>
      <c r="W200" s="32">
        <f t="shared" si="239"/>
        <v>0.91446743777573714</v>
      </c>
      <c r="X200" s="32"/>
      <c r="Y200" s="5">
        <f t="shared" si="245"/>
        <v>0</v>
      </c>
      <c r="Z200" s="5">
        <f t="shared" si="234"/>
        <v>5.5861624422767058</v>
      </c>
      <c r="AA200" s="5">
        <f t="shared" si="240"/>
        <v>0</v>
      </c>
      <c r="AB200" s="5">
        <f t="shared" si="223"/>
        <v>5.5071881058424443</v>
      </c>
      <c r="AC200" s="32"/>
      <c r="AD200" s="5">
        <f t="shared" si="246"/>
        <v>217690.32877783422</v>
      </c>
      <c r="AE200" s="5">
        <f t="shared" si="225"/>
        <v>-2176.903287778342</v>
      </c>
      <c r="AF200" s="5">
        <f t="shared" si="243"/>
        <v>-24113.314528903498</v>
      </c>
      <c r="AG200" s="5">
        <f t="shared" si="249"/>
        <v>-6675.5498201923838</v>
      </c>
      <c r="AH200" s="5">
        <f t="shared" si="227"/>
        <v>184724.56114096</v>
      </c>
      <c r="AI200" s="42">
        <f t="shared" si="244"/>
        <v>0</v>
      </c>
      <c r="AJ200" s="42">
        <f t="shared" si="247"/>
        <v>21142.415043110072</v>
      </c>
      <c r="AK200" s="42">
        <f t="shared" si="241"/>
        <v>205866.97618407005</v>
      </c>
    </row>
    <row r="201" spans="1:39" ht="15" x14ac:dyDescent="0.2">
      <c r="A201" s="12"/>
      <c r="B201" s="13">
        <v>1</v>
      </c>
      <c r="C201" s="10">
        <f>$H$191*0.14+$B$204</f>
        <v>33510.241181221405</v>
      </c>
      <c r="D201" s="1"/>
      <c r="E201" s="81" t="s">
        <v>51</v>
      </c>
      <c r="F201" s="13"/>
      <c r="G201" s="8"/>
      <c r="I201" s="2">
        <f t="shared" si="229"/>
        <v>9</v>
      </c>
      <c r="J201" s="11">
        <f t="shared" si="218"/>
        <v>238051.48197219934</v>
      </c>
      <c r="K201" s="11">
        <f t="shared" si="230"/>
        <v>2380.5148197219933</v>
      </c>
      <c r="L201" s="24">
        <f t="shared" si="237"/>
        <v>26368.696722055422</v>
      </c>
      <c r="M201" s="11">
        <f t="shared" si="216"/>
        <v>602229</v>
      </c>
      <c r="N201" s="78">
        <f t="shared" si="219"/>
        <v>0</v>
      </c>
      <c r="O201" s="35">
        <f t="shared" si="220"/>
        <v>0</v>
      </c>
      <c r="P201" s="35">
        <f t="shared" si="242"/>
        <v>6.0222899999999999</v>
      </c>
      <c r="Q201">
        <f t="shared" si="222"/>
        <v>73</v>
      </c>
      <c r="R201" s="45">
        <f>1000*VLOOKUP(Q201, '[1]Mortality (Interventions) L'!$B$8:$AV$128, 22)</f>
        <v>13.469994795442</v>
      </c>
      <c r="S201" s="46">
        <f>VLOOKUP(I201, '[1]Lapse Rates'!$A$4:$F$24, 3)</f>
        <v>1.9768835000000002E-3</v>
      </c>
      <c r="T201" s="33">
        <f t="shared" si="248"/>
        <v>0.91446743777573714</v>
      </c>
      <c r="U201" s="33">
        <f t="shared" si="238"/>
        <v>1.2317871627440359E-2</v>
      </c>
      <c r="V201" s="39">
        <f t="shared" si="232"/>
        <v>1.8077955890261315E-3</v>
      </c>
      <c r="W201" s="32">
        <f t="shared" si="239"/>
        <v>0.90034177055927067</v>
      </c>
      <c r="X201" s="32"/>
      <c r="Y201" s="5">
        <f t="shared" si="245"/>
        <v>0</v>
      </c>
      <c r="Z201" s="5">
        <f t="shared" si="234"/>
        <v>5.5071881058424443</v>
      </c>
      <c r="AA201" s="5">
        <f t="shared" si="240"/>
        <v>0</v>
      </c>
      <c r="AB201" s="5">
        <f t="shared" si="223"/>
        <v>5.4221192414213899</v>
      </c>
      <c r="AC201" s="32"/>
      <c r="AD201" s="5">
        <f t="shared" si="246"/>
        <v>214327.69276310827</v>
      </c>
      <c r="AE201" s="5">
        <f t="shared" si="225"/>
        <v>-2143.2769276310823</v>
      </c>
      <c r="AF201" s="5">
        <f t="shared" si="243"/>
        <v>-23740.839094075815</v>
      </c>
      <c r="AG201" s="5">
        <f t="shared" si="249"/>
        <v>-7418.1795123217798</v>
      </c>
      <c r="AH201" s="5">
        <f t="shared" si="227"/>
        <v>181025.39722907959</v>
      </c>
      <c r="AI201" s="42">
        <f t="shared" si="244"/>
        <v>0</v>
      </c>
      <c r="AJ201" s="42">
        <f t="shared" si="247"/>
        <v>20815.831448613495</v>
      </c>
      <c r="AK201" s="42">
        <f t="shared" si="241"/>
        <v>201841.22867769309</v>
      </c>
    </row>
    <row r="202" spans="1:39" ht="15" x14ac:dyDescent="0.2">
      <c r="A202" s="12"/>
      <c r="B202" s="70" t="s">
        <v>49</v>
      </c>
      <c r="C202" s="10">
        <f>$H$191*0.11+$B$204</f>
        <v>26368.696722055422</v>
      </c>
      <c r="D202" s="1"/>
      <c r="E202" s="1"/>
      <c r="F202" s="1"/>
      <c r="I202" s="2">
        <f t="shared" si="229"/>
        <v>10</v>
      </c>
      <c r="J202" s="11">
        <f t="shared" si="218"/>
        <v>238051.48197219934</v>
      </c>
      <c r="K202" s="11">
        <f t="shared" si="230"/>
        <v>2380.5148197219933</v>
      </c>
      <c r="L202" s="24">
        <f t="shared" si="237"/>
        <v>26368.696722055422</v>
      </c>
      <c r="M202" s="11">
        <f t="shared" si="216"/>
        <v>602229</v>
      </c>
      <c r="N202" s="78">
        <f t="shared" si="219"/>
        <v>0</v>
      </c>
      <c r="O202" s="35">
        <f t="shared" si="220"/>
        <v>0</v>
      </c>
      <c r="P202" s="35">
        <f t="shared" si="242"/>
        <v>6.0222899999999999</v>
      </c>
      <c r="Q202">
        <f t="shared" si="222"/>
        <v>74</v>
      </c>
      <c r="R202" s="45">
        <f>1000*VLOOKUP(Q202, '[1]Mortality (Interventions) L'!$B$8:$AV$128, 22)</f>
        <v>15.290214302770488</v>
      </c>
      <c r="S202" s="46">
        <f>VLOOKUP(I202, '[1]Lapse Rates'!$A$4:$F$24, 3)</f>
        <v>1.6914747999999999E-3</v>
      </c>
      <c r="T202" s="33">
        <f t="shared" si="248"/>
        <v>0.90034177055927067</v>
      </c>
      <c r="U202" s="33">
        <f t="shared" si="238"/>
        <v>1.3766418617587066E-2</v>
      </c>
      <c r="V202" s="39">
        <f t="shared" si="232"/>
        <v>1.5229054162883883E-3</v>
      </c>
      <c r="W202" s="32">
        <f t="shared" si="239"/>
        <v>0.88505244652539516</v>
      </c>
      <c r="X202" s="32"/>
      <c r="Y202" s="5">
        <f t="shared" si="245"/>
        <v>0</v>
      </c>
      <c r="Z202" s="5">
        <f t="shared" si="234"/>
        <v>5.4221192414213899</v>
      </c>
      <c r="AA202" s="5">
        <f t="shared" si="240"/>
        <v>0</v>
      </c>
      <c r="AB202" s="5">
        <f t="shared" si="223"/>
        <v>5.3300424981854224</v>
      </c>
      <c r="AC202" s="32"/>
      <c r="AD202" s="5">
        <f t="shared" si="246"/>
        <v>210688.04651849103</v>
      </c>
      <c r="AE202" s="5">
        <f t="shared" si="225"/>
        <v>-2106.88046518491</v>
      </c>
      <c r="AF202" s="5">
        <f t="shared" si="243"/>
        <v>-23337.679545541319</v>
      </c>
      <c r="AG202" s="5">
        <f t="shared" si="249"/>
        <v>-8290.5365176508403</v>
      </c>
      <c r="AH202" s="5">
        <f>SUM(AD202:AG202)</f>
        <v>176952.94999011394</v>
      </c>
      <c r="AI202" s="42">
        <f t="shared" si="244"/>
        <v>0</v>
      </c>
      <c r="AJ202" s="42">
        <f t="shared" si="247"/>
        <v>20462.344299726912</v>
      </c>
      <c r="AK202" s="42">
        <f t="shared" si="241"/>
        <v>197415.29428984085</v>
      </c>
    </row>
    <row r="203" spans="1:39" ht="15" x14ac:dyDescent="0.2">
      <c r="D203" s="1"/>
      <c r="E203" s="1"/>
      <c r="F203" s="1"/>
      <c r="I203" s="2">
        <f t="shared" si="229"/>
        <v>11</v>
      </c>
      <c r="J203" s="11">
        <f t="shared" si="218"/>
        <v>238051.48197219934</v>
      </c>
      <c r="K203" s="11">
        <f t="shared" si="230"/>
        <v>2380.5148197219933</v>
      </c>
      <c r="L203" s="24">
        <f t="shared" si="237"/>
        <v>26368.696722055422</v>
      </c>
      <c r="M203" s="11">
        <f t="shared" si="216"/>
        <v>602229</v>
      </c>
      <c r="N203" s="78">
        <f t="shared" si="219"/>
        <v>0</v>
      </c>
      <c r="O203" s="35">
        <f t="shared" si="220"/>
        <v>0</v>
      </c>
      <c r="P203" s="35">
        <f t="shared" si="242"/>
        <v>6.0222899999999999</v>
      </c>
      <c r="Q203">
        <f t="shared" si="222"/>
        <v>75</v>
      </c>
      <c r="R203" s="45">
        <f>1000*VLOOKUP(Q203, '[1]Mortality (Interventions) L'!$B$8:$AV$128, 22)</f>
        <v>17.410120668912047</v>
      </c>
      <c r="S203" s="46">
        <f>VLOOKUP(I203, '[1]Lapse Rates'!$A$4:$F$24, 3)</f>
        <v>1.5867464999999999E-3</v>
      </c>
      <c r="T203" s="33">
        <f t="shared" si="248"/>
        <v>0.88505244652539516</v>
      </c>
      <c r="U203" s="33">
        <f t="shared" si="238"/>
        <v>1.5408869892322955E-2</v>
      </c>
      <c r="V203" s="39">
        <f t="shared" si="232"/>
        <v>1.4043538718406078E-3</v>
      </c>
      <c r="W203" s="32">
        <f t="shared" si="239"/>
        <v>0.86823922276123155</v>
      </c>
      <c r="X203" s="31"/>
      <c r="Y203" s="5">
        <f t="shared" si="245"/>
        <v>0</v>
      </c>
      <c r="Z203" s="5">
        <f t="shared" si="234"/>
        <v>5.3300424981854224</v>
      </c>
      <c r="AA203" s="5">
        <f t="shared" si="240"/>
        <v>0</v>
      </c>
      <c r="AB203" s="5">
        <f t="shared" si="223"/>
        <v>5.2287883888427373</v>
      </c>
      <c r="AC203" s="32"/>
      <c r="AD203" s="5">
        <f t="shared" si="246"/>
        <v>206685.63368470169</v>
      </c>
      <c r="AE203" s="5">
        <f t="shared" si="225"/>
        <v>-2066.8563368470168</v>
      </c>
      <c r="AF203" s="5">
        <f t="shared" si="243"/>
        <v>-22894.336747184032</v>
      </c>
      <c r="AG203" s="5">
        <f t="shared" si="249"/>
        <v>-9279.6683063837609</v>
      </c>
      <c r="AH203" s="5">
        <f t="shared" ref="AH203:AH212" si="250">SUM(AD203:AG203)</f>
        <v>172444.77229428687</v>
      </c>
      <c r="AI203" s="42">
        <f t="shared" si="244"/>
        <v>0</v>
      </c>
      <c r="AJ203" s="42">
        <f t="shared" si="247"/>
        <v>20073.624934993619</v>
      </c>
      <c r="AK203" s="42">
        <f t="shared" ref="AK203:AK212" si="251">SUM(AH203:AJ203)</f>
        <v>192518.3972292805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9"/>
        <v>12</v>
      </c>
      <c r="J204" s="11">
        <f t="shared" si="218"/>
        <v>238051.48197219934</v>
      </c>
      <c r="K204" s="11">
        <f t="shared" si="230"/>
        <v>2380.5148197219933</v>
      </c>
      <c r="L204" s="24">
        <f t="shared" si="237"/>
        <v>26368.696722055422</v>
      </c>
      <c r="M204" s="11">
        <f t="shared" si="216"/>
        <v>602229</v>
      </c>
      <c r="N204" s="78">
        <f t="shared" si="219"/>
        <v>0</v>
      </c>
      <c r="O204" s="35">
        <f t="shared" si="220"/>
        <v>0</v>
      </c>
      <c r="P204" s="35">
        <f t="shared" si="242"/>
        <v>6.0222899999999999</v>
      </c>
      <c r="Q204">
        <f t="shared" si="222"/>
        <v>76</v>
      </c>
      <c r="R204" s="45">
        <f>1000*VLOOKUP(Q204, '[1]Mortality (Interventions) L'!$B$8:$AV$128, 22)</f>
        <v>19.870854064916173</v>
      </c>
      <c r="S204" s="46">
        <f>VLOOKUP(I204, '[1]Lapse Rates'!$A$4:$F$24, 3)</f>
        <v>1.4412507000000001E-3</v>
      </c>
      <c r="T204" s="33">
        <f t="shared" si="248"/>
        <v>0.86823922276123155</v>
      </c>
      <c r="U204" s="33">
        <f t="shared" si="238"/>
        <v>1.7252654888924676E-2</v>
      </c>
      <c r="V204" s="39">
        <f t="shared" si="232"/>
        <v>1.251350387572081E-3</v>
      </c>
      <c r="W204" s="32">
        <f t="shared" si="239"/>
        <v>0.84973521748473479</v>
      </c>
      <c r="X204" s="31"/>
      <c r="Y204" s="5">
        <f t="shared" si="245"/>
        <v>0</v>
      </c>
      <c r="Z204" s="5">
        <f t="shared" si="234"/>
        <v>5.2287883888427373</v>
      </c>
      <c r="AA204" s="5">
        <f t="shared" si="240"/>
        <v>0</v>
      </c>
      <c r="AB204" s="5">
        <f t="shared" si="223"/>
        <v>5.1173519029061438</v>
      </c>
      <c r="AC204" s="32"/>
      <c r="AD204" s="5">
        <f t="shared" si="246"/>
        <v>202280.72780621023</v>
      </c>
      <c r="AE204" s="5">
        <f t="shared" si="225"/>
        <v>-2022.8072780621021</v>
      </c>
      <c r="AF204" s="5">
        <f t="shared" si="243"/>
        <v>-22406.410243904778</v>
      </c>
      <c r="AG204" s="5">
        <f t="shared" si="249"/>
        <v>-10390.049101102219</v>
      </c>
      <c r="AH204" s="5">
        <f t="shared" si="250"/>
        <v>167461.46118314113</v>
      </c>
      <c r="AI204" s="42">
        <f t="shared" si="244"/>
        <v>0</v>
      </c>
      <c r="AJ204" s="42">
        <f t="shared" si="247"/>
        <v>19645.814947952276</v>
      </c>
      <c r="AK204" s="42">
        <f t="shared" si="251"/>
        <v>187107.27613109341</v>
      </c>
    </row>
    <row r="205" spans="1:39" ht="15" x14ac:dyDescent="0.2">
      <c r="A205" s="48"/>
      <c r="D205" s="1"/>
      <c r="E205" s="1"/>
      <c r="F205" s="1"/>
      <c r="I205" s="2">
        <f t="shared" si="229"/>
        <v>13</v>
      </c>
      <c r="J205" s="11">
        <f t="shared" si="218"/>
        <v>238051.48197219934</v>
      </c>
      <c r="K205" s="11">
        <f t="shared" si="230"/>
        <v>2380.5148197219933</v>
      </c>
      <c r="L205" s="24">
        <f t="shared" si="237"/>
        <v>26368.696722055422</v>
      </c>
      <c r="M205" s="11">
        <f t="shared" si="216"/>
        <v>602229</v>
      </c>
      <c r="N205" s="78">
        <f t="shared" si="219"/>
        <v>0</v>
      </c>
      <c r="O205" s="35">
        <f t="shared" si="220"/>
        <v>0</v>
      </c>
      <c r="P205" s="35">
        <f t="shared" si="242"/>
        <v>6.0222899999999999</v>
      </c>
      <c r="Q205">
        <f t="shared" si="222"/>
        <v>77</v>
      </c>
      <c r="R205" s="45">
        <f>1000*VLOOKUP(Q205, '[1]Mortality (Interventions) L'!$B$8:$AV$128, 22)</f>
        <v>22.7427307303155</v>
      </c>
      <c r="S205" s="46">
        <f>VLOOKUP(I205, '[1]Lapse Rates'!$A$4:$F$24, 3)</f>
        <v>1.3481251E-3</v>
      </c>
      <c r="T205" s="33">
        <f t="shared" si="248"/>
        <v>0.84973521748473479</v>
      </c>
      <c r="U205" s="33">
        <f t="shared" si="238"/>
        <v>1.9325299243321402E-2</v>
      </c>
      <c r="V205" s="39">
        <f t="shared" si="232"/>
        <v>1.1455493750451298E-3</v>
      </c>
      <c r="W205" s="32">
        <f t="shared" si="239"/>
        <v>0.82926436886636823</v>
      </c>
      <c r="X205" s="31"/>
      <c r="Y205" s="5">
        <f t="shared" si="245"/>
        <v>0</v>
      </c>
      <c r="Z205" s="5">
        <f t="shared" si="234"/>
        <v>5.1173519029061438</v>
      </c>
      <c r="AA205" s="5">
        <f t="shared" si="240"/>
        <v>0</v>
      </c>
      <c r="AB205" s="5">
        <f t="shared" si="223"/>
        <v>4.9940705159802405</v>
      </c>
      <c r="AC205" s="32"/>
      <c r="AD205" s="5">
        <f t="shared" si="246"/>
        <v>197407.61195537951</v>
      </c>
      <c r="AE205" s="5">
        <f t="shared" si="225"/>
        <v>-1974.076119553795</v>
      </c>
      <c r="AF205" s="5">
        <f t="shared" si="243"/>
        <v>-21866.62064504396</v>
      </c>
      <c r="AG205" s="5">
        <f t="shared" si="249"/>
        <v>-11638.255638006205</v>
      </c>
      <c r="AH205" s="5">
        <f t="shared" si="250"/>
        <v>161928.65955277556</v>
      </c>
      <c r="AI205" s="42">
        <f t="shared" si="244"/>
        <v>0</v>
      </c>
      <c r="AJ205" s="42">
        <f t="shared" si="247"/>
        <v>19172.531877716181</v>
      </c>
      <c r="AK205" s="42">
        <f t="shared" si="251"/>
        <v>181101.19143049174</v>
      </c>
    </row>
    <row r="206" spans="1:39" ht="15" x14ac:dyDescent="0.2">
      <c r="A206" s="48"/>
      <c r="D206" s="1"/>
      <c r="E206" s="1"/>
      <c r="F206" s="37"/>
      <c r="I206" s="2">
        <f t="shared" si="229"/>
        <v>14</v>
      </c>
      <c r="J206" s="11">
        <f t="shared" si="218"/>
        <v>238051.48197219934</v>
      </c>
      <c r="K206" s="11">
        <f t="shared" si="230"/>
        <v>2380.5148197219933</v>
      </c>
      <c r="L206" s="24">
        <f t="shared" si="237"/>
        <v>26368.696722055422</v>
      </c>
      <c r="M206" s="11">
        <f t="shared" si="216"/>
        <v>602229</v>
      </c>
      <c r="N206" s="78">
        <f t="shared" si="219"/>
        <v>0</v>
      </c>
      <c r="O206" s="35">
        <f t="shared" si="220"/>
        <v>0</v>
      </c>
      <c r="P206" s="35">
        <f t="shared" si="242"/>
        <v>6.0222899999999999</v>
      </c>
      <c r="Q206">
        <f t="shared" si="222"/>
        <v>78</v>
      </c>
      <c r="R206" s="45">
        <f>1000*VLOOKUP(Q206, '[1]Mortality (Interventions) L'!$B$8:$AV$128, 22)</f>
        <v>25.997776869819763</v>
      </c>
      <c r="S206" s="46">
        <f>VLOOKUP(I206, '[1]Lapse Rates'!$A$4:$F$24, 3)</f>
        <v>1.1365788999999999E-3</v>
      </c>
      <c r="T206" s="33">
        <f t="shared" si="248"/>
        <v>0.82926436886636823</v>
      </c>
      <c r="U206" s="33">
        <f t="shared" si="238"/>
        <v>2.1559030027879754E-2</v>
      </c>
      <c r="V206" s="39">
        <f t="shared" si="232"/>
        <v>9.4252438417533101E-4</v>
      </c>
      <c r="W206" s="32">
        <f t="shared" si="239"/>
        <v>0.80676281445431319</v>
      </c>
      <c r="X206" s="31"/>
      <c r="Y206" s="5">
        <f t="shared" si="245"/>
        <v>0</v>
      </c>
      <c r="Z206" s="5">
        <f t="shared" si="234"/>
        <v>4.9940705159802405</v>
      </c>
      <c r="AA206" s="5">
        <f t="shared" si="240"/>
        <v>0</v>
      </c>
      <c r="AB206" s="5">
        <f t="shared" si="223"/>
        <v>4.858559629860066</v>
      </c>
      <c r="AC206" s="32"/>
      <c r="AD206" s="5">
        <f t="shared" si="246"/>
        <v>192051.08358091174</v>
      </c>
      <c r="AE206" s="5">
        <f t="shared" si="225"/>
        <v>-1920.5108358091172</v>
      </c>
      <c r="AF206" s="5">
        <f t="shared" si="243"/>
        <v>-21273.283980977656</v>
      </c>
      <c r="AG206" s="5">
        <f t="shared" si="249"/>
        <v>-12983.473094659996</v>
      </c>
      <c r="AH206" s="5">
        <f t="shared" si="250"/>
        <v>155873.81566946497</v>
      </c>
      <c r="AI206" s="42">
        <f t="shared" si="244"/>
        <v>0</v>
      </c>
      <c r="AJ206" s="42">
        <f t="shared" si="247"/>
        <v>18652.299104612186</v>
      </c>
      <c r="AK206" s="42">
        <f t="shared" si="251"/>
        <v>174526.11477407714</v>
      </c>
    </row>
    <row r="207" spans="1:39" ht="15" x14ac:dyDescent="0.2">
      <c r="A207" s="48"/>
      <c r="D207" s="1"/>
      <c r="E207" s="1"/>
      <c r="F207" s="1"/>
      <c r="I207" s="2">
        <f t="shared" si="229"/>
        <v>15</v>
      </c>
      <c r="J207" s="11">
        <f t="shared" si="218"/>
        <v>238051.48197219934</v>
      </c>
      <c r="K207" s="11">
        <f t="shared" si="230"/>
        <v>2380.5148197219933</v>
      </c>
      <c r="L207" s="24">
        <f t="shared" si="237"/>
        <v>26368.696722055422</v>
      </c>
      <c r="M207" s="11">
        <f t="shared" si="216"/>
        <v>602229</v>
      </c>
      <c r="N207" s="78">
        <f t="shared" si="219"/>
        <v>0</v>
      </c>
      <c r="O207" s="35">
        <f t="shared" si="220"/>
        <v>0</v>
      </c>
      <c r="P207" s="35">
        <f t="shared" si="242"/>
        <v>6.0222899999999999</v>
      </c>
      <c r="Q207">
        <f t="shared" si="222"/>
        <v>79</v>
      </c>
      <c r="R207" s="45">
        <f>1000*VLOOKUP(Q207, '[1]Mortality (Interventions) L'!$B$8:$AV$128, 22)</f>
        <v>29.670373223849413</v>
      </c>
      <c r="S207" s="46">
        <f>VLOOKUP(I207, '[1]Lapse Rates'!$A$4:$F$24, 3)</f>
        <v>1.0075606E-3</v>
      </c>
      <c r="T207" s="33">
        <f t="shared" si="248"/>
        <v>0.80676281445431319</v>
      </c>
      <c r="U207" s="33">
        <f t="shared" si="238"/>
        <v>2.3936953807982646E-2</v>
      </c>
      <c r="V207" s="39">
        <f t="shared" si="232"/>
        <v>8.1286242538927645E-4</v>
      </c>
      <c r="W207" s="32">
        <f t="shared" si="239"/>
        <v>0.78201299822094128</v>
      </c>
      <c r="X207" s="31"/>
      <c r="Y207" s="5">
        <f t="shared" si="245"/>
        <v>0</v>
      </c>
      <c r="Z207" s="5">
        <f t="shared" si="234"/>
        <v>4.858559629860066</v>
      </c>
      <c r="AA207" s="5">
        <f t="shared" si="240"/>
        <v>0</v>
      </c>
      <c r="AB207" s="5">
        <f t="shared" si="223"/>
        <v>4.7095090590559927</v>
      </c>
      <c r="AC207" s="32"/>
      <c r="AD207" s="5">
        <f t="shared" si="246"/>
        <v>186159.35314801795</v>
      </c>
      <c r="AE207" s="5">
        <f t="shared" si="225"/>
        <v>-1861.5935314801795</v>
      </c>
      <c r="AF207" s="5">
        <f t="shared" si="243"/>
        <v>-20620.663582793266</v>
      </c>
      <c r="AG207" s="5">
        <f t="shared" si="249"/>
        <v>-14415.527754827581</v>
      </c>
      <c r="AH207" s="5">
        <f t="shared" si="250"/>
        <v>149261.56827891694</v>
      </c>
      <c r="AI207" s="42">
        <f t="shared" si="244"/>
        <v>0</v>
      </c>
      <c r="AJ207" s="42">
        <f t="shared" si="247"/>
        <v>18080.086843082045</v>
      </c>
      <c r="AK207" s="42">
        <f t="shared" si="251"/>
        <v>167341.65512199898</v>
      </c>
    </row>
    <row r="208" spans="1:39" ht="15" x14ac:dyDescent="0.2">
      <c r="I208" s="2">
        <f t="shared" si="229"/>
        <v>16</v>
      </c>
      <c r="J208" s="11">
        <f t="shared" si="218"/>
        <v>238051.48197219934</v>
      </c>
      <c r="K208" s="11">
        <f t="shared" si="230"/>
        <v>2380.5148197219933</v>
      </c>
      <c r="L208" s="24">
        <f t="shared" si="237"/>
        <v>26368.696722055422</v>
      </c>
      <c r="M208" s="11">
        <f t="shared" si="216"/>
        <v>602229</v>
      </c>
      <c r="N208" s="78">
        <f t="shared" si="219"/>
        <v>0</v>
      </c>
      <c r="O208" s="35">
        <f t="shared" si="220"/>
        <v>0</v>
      </c>
      <c r="P208" s="35">
        <f t="shared" si="242"/>
        <v>6.0222899999999999</v>
      </c>
      <c r="Q208">
        <f t="shared" si="222"/>
        <v>80</v>
      </c>
      <c r="R208" s="45">
        <f>1000*VLOOKUP(Q208, '[1]Mortality (Interventions) L'!$B$8:$AV$128, 22)</f>
        <v>33.741227684867667</v>
      </c>
      <c r="S208" s="46">
        <f>VLOOKUP(I208, '[1]Lapse Rates'!$A$4:$F$24, 3)</f>
        <v>8.9731130000000002E-4</v>
      </c>
      <c r="T208" s="33">
        <f t="shared" si="248"/>
        <v>0.78201299822094128</v>
      </c>
      <c r="U208" s="33">
        <f t="shared" si="238"/>
        <v>2.6386078625498792E-2</v>
      </c>
      <c r="V208" s="39">
        <f t="shared" si="232"/>
        <v>7.0170910005053048E-4</v>
      </c>
      <c r="W208" s="32">
        <f t="shared" si="239"/>
        <v>0.75492521049539196</v>
      </c>
      <c r="X208" s="31"/>
      <c r="Y208" s="5">
        <f t="shared" si="245"/>
        <v>0</v>
      </c>
      <c r="Z208" s="5">
        <f t="shared" si="234"/>
        <v>4.7095090590559927</v>
      </c>
      <c r="AA208" s="5">
        <f t="shared" si="240"/>
        <v>0</v>
      </c>
      <c r="AB208" s="5">
        <f t="shared" si="223"/>
        <v>4.546378545914294</v>
      </c>
      <c r="AC208" s="32"/>
      <c r="AD208" s="5">
        <f t="shared" si="246"/>
        <v>179711.06513660258</v>
      </c>
      <c r="AE208" s="5">
        <f t="shared" si="225"/>
        <v>-1797.1106513660259</v>
      </c>
      <c r="AF208" s="5">
        <f t="shared" si="243"/>
        <v>-19906.39392338684</v>
      </c>
      <c r="AG208" s="5">
        <f t="shared" si="249"/>
        <v>-15890.461744555512</v>
      </c>
      <c r="AH208" s="5">
        <f t="shared" si="250"/>
        <v>142117.0988172942</v>
      </c>
      <c r="AI208" s="42">
        <f t="shared" si="244"/>
        <v>0</v>
      </c>
      <c r="AJ208" s="42">
        <f t="shared" si="247"/>
        <v>17453.820937840399</v>
      </c>
      <c r="AK208" s="42">
        <f t="shared" si="251"/>
        <v>159570.91975513462</v>
      </c>
    </row>
    <row r="209" spans="1:39" ht="15" x14ac:dyDescent="0.2">
      <c r="I209" s="2">
        <f t="shared" si="229"/>
        <v>17</v>
      </c>
      <c r="J209" s="11">
        <f t="shared" si="218"/>
        <v>238051.48197219934</v>
      </c>
      <c r="K209" s="11">
        <f t="shared" si="230"/>
        <v>2380.5148197219933</v>
      </c>
      <c r="L209" s="24">
        <f t="shared" si="237"/>
        <v>26368.696722055422</v>
      </c>
      <c r="M209" s="11">
        <f t="shared" si="216"/>
        <v>602229</v>
      </c>
      <c r="N209" s="78">
        <f t="shared" si="219"/>
        <v>0</v>
      </c>
      <c r="O209" s="35">
        <f t="shared" si="220"/>
        <v>0</v>
      </c>
      <c r="P209" s="35">
        <f t="shared" si="242"/>
        <v>6.0222899999999999</v>
      </c>
      <c r="Q209">
        <f t="shared" si="222"/>
        <v>81</v>
      </c>
      <c r="R209" s="45">
        <f>1000*VLOOKUP(Q209, '[1]Mortality (Interventions) L'!$B$8:$AV$128, 22)</f>
        <v>38.280685483194901</v>
      </c>
      <c r="S209" s="46">
        <f>VLOOKUP(I209, '[1]Lapse Rates'!$A$4:$F$24, 3)</f>
        <v>7.4594940000000001E-4</v>
      </c>
      <c r="T209" s="33">
        <f t="shared" si="248"/>
        <v>0.75492521049539196</v>
      </c>
      <c r="U209" s="33">
        <f t="shared" si="238"/>
        <v>2.8899054546308808E-2</v>
      </c>
      <c r="V209" s="39">
        <f t="shared" si="232"/>
        <v>5.631360078139113E-4</v>
      </c>
      <c r="W209" s="32">
        <f t="shared" si="239"/>
        <v>0.72546301994126927</v>
      </c>
      <c r="X209" s="31"/>
      <c r="Y209" s="5">
        <f t="shared" si="245"/>
        <v>0</v>
      </c>
      <c r="Z209" s="5">
        <f t="shared" si="234"/>
        <v>4.546378545914294</v>
      </c>
      <c r="AA209" s="5">
        <f t="shared" si="240"/>
        <v>0</v>
      </c>
      <c r="AB209" s="5">
        <f t="shared" si="223"/>
        <v>4.3689486903621066</v>
      </c>
      <c r="AC209" s="32"/>
      <c r="AD209" s="5">
        <f t="shared" si="246"/>
        <v>172697.54701304637</v>
      </c>
      <c r="AE209" s="5">
        <f t="shared" si="225"/>
        <v>-1726.9754701304635</v>
      </c>
      <c r="AF209" s="5">
        <f t="shared" si="243"/>
        <v>-19129.514355897772</v>
      </c>
      <c r="AG209" s="5">
        <f t="shared" si="249"/>
        <v>-17403.848720369006</v>
      </c>
      <c r="AH209" s="5">
        <f t="shared" si="250"/>
        <v>134437.20846664908</v>
      </c>
      <c r="AI209" s="42">
        <f t="shared" si="244"/>
        <v>0</v>
      </c>
      <c r="AJ209" s="42">
        <f t="shared" si="247"/>
        <v>16772.659068095407</v>
      </c>
      <c r="AK209" s="42">
        <f t="shared" si="251"/>
        <v>151209.8675347445</v>
      </c>
    </row>
    <row r="210" spans="1:39" ht="15" x14ac:dyDescent="0.2">
      <c r="I210" s="2">
        <f t="shared" si="229"/>
        <v>18</v>
      </c>
      <c r="J210" s="11">
        <f t="shared" si="218"/>
        <v>238051.48197219934</v>
      </c>
      <c r="K210" s="11">
        <f t="shared" si="230"/>
        <v>2380.5148197219933</v>
      </c>
      <c r="L210" s="24">
        <f t="shared" si="237"/>
        <v>26368.696722055422</v>
      </c>
      <c r="M210" s="11">
        <f t="shared" si="216"/>
        <v>602229</v>
      </c>
      <c r="N210" s="78">
        <f t="shared" si="219"/>
        <v>0</v>
      </c>
      <c r="O210" s="35">
        <f t="shared" si="220"/>
        <v>0</v>
      </c>
      <c r="P210" s="35">
        <f t="shared" si="242"/>
        <v>6.0222899999999999</v>
      </c>
      <c r="Q210">
        <f t="shared" si="222"/>
        <v>82</v>
      </c>
      <c r="R210" s="45">
        <f>1000*VLOOKUP(Q210, '[1]Mortality (Interventions) L'!$B$8:$AV$128, 22)</f>
        <v>43.448309354047261</v>
      </c>
      <c r="S210" s="46">
        <f>VLOOKUP(I210, '[1]Lapse Rates'!$A$4:$F$24, 3)</f>
        <v>5.9837330000000002E-4</v>
      </c>
      <c r="T210" s="33">
        <f t="shared" si="248"/>
        <v>0.72546301994126927</v>
      </c>
      <c r="U210" s="33">
        <f t="shared" si="238"/>
        <v>3.1520141715329623E-2</v>
      </c>
      <c r="V210" s="39">
        <f t="shared" si="232"/>
        <v>4.3409770127022314E-4</v>
      </c>
      <c r="W210" s="32">
        <f t="shared" si="239"/>
        <v>0.69350878052466947</v>
      </c>
      <c r="X210" s="31"/>
      <c r="Y210" s="5">
        <f t="shared" si="245"/>
        <v>0</v>
      </c>
      <c r="Z210" s="5">
        <f t="shared" si="234"/>
        <v>4.3689486903621066</v>
      </c>
      <c r="AA210" s="5">
        <f t="shared" si="240"/>
        <v>0</v>
      </c>
      <c r="AB210" s="5">
        <f t="shared" si="223"/>
        <v>4.1765109938659117</v>
      </c>
      <c r="AC210" s="32"/>
      <c r="AD210" s="5">
        <f t="shared" si="246"/>
        <v>165090.79296463029</v>
      </c>
      <c r="AE210" s="5">
        <f t="shared" si="225"/>
        <v>-1650.9079296463028</v>
      </c>
      <c r="AF210" s="5">
        <f t="shared" si="243"/>
        <v>-18286.922707737504</v>
      </c>
      <c r="AG210" s="5">
        <f t="shared" si="249"/>
        <v>-18982.343425081242</v>
      </c>
      <c r="AH210" s="5">
        <f t="shared" si="250"/>
        <v>126170.61890216522</v>
      </c>
      <c r="AI210" s="42">
        <f t="shared" si="244"/>
        <v>0</v>
      </c>
      <c r="AJ210" s="42">
        <f t="shared" si="247"/>
        <v>16033.881315798453</v>
      </c>
      <c r="AK210" s="42">
        <f t="shared" si="251"/>
        <v>142204.50021796368</v>
      </c>
    </row>
    <row r="211" spans="1:39" ht="15" x14ac:dyDescent="0.2">
      <c r="I211" s="2">
        <f t="shared" si="229"/>
        <v>19</v>
      </c>
      <c r="J211" s="11">
        <f t="shared" si="218"/>
        <v>238051.48197219934</v>
      </c>
      <c r="K211" s="11">
        <f t="shared" si="230"/>
        <v>2380.5148197219933</v>
      </c>
      <c r="L211" s="24">
        <f t="shared" si="237"/>
        <v>26368.696722055422</v>
      </c>
      <c r="M211" s="11">
        <f t="shared" si="216"/>
        <v>602229</v>
      </c>
      <c r="N211" s="78">
        <f t="shared" si="219"/>
        <v>0</v>
      </c>
      <c r="O211" s="35">
        <f t="shared" si="220"/>
        <v>0</v>
      </c>
      <c r="P211" s="35">
        <f t="shared" si="242"/>
        <v>6.0222899999999999</v>
      </c>
      <c r="Q211">
        <f t="shared" si="222"/>
        <v>83</v>
      </c>
      <c r="R211" s="45">
        <f>1000*VLOOKUP(Q211, '[1]Mortality (Interventions) L'!$B$8:$AV$128, 22)</f>
        <v>49.324282047090243</v>
      </c>
      <c r="S211" s="46">
        <f>VLOOKUP(I211, '[1]Lapse Rates'!$A$4:$F$24, 3)</f>
        <v>4.66450453E-2</v>
      </c>
      <c r="T211" s="33">
        <f t="shared" si="248"/>
        <v>0.69350878052466947</v>
      </c>
      <c r="U211" s="33">
        <f t="shared" si="238"/>
        <v>3.4206822692732404E-2</v>
      </c>
      <c r="V211" s="39">
        <f t="shared" si="232"/>
        <v>3.2348748483520963E-2</v>
      </c>
      <c r="W211" s="32">
        <f t="shared" si="239"/>
        <v>0.62695320934841614</v>
      </c>
      <c r="X211" s="31"/>
      <c r="Y211" s="5">
        <f t="shared" si="245"/>
        <v>0</v>
      </c>
      <c r="Z211" s="5">
        <f t="shared" si="234"/>
        <v>4.1765109938659117</v>
      </c>
      <c r="AA211" s="5">
        <f t="shared" si="240"/>
        <v>0</v>
      </c>
      <c r="AB211" s="5">
        <f t="shared" si="223"/>
        <v>3.7756940431268728</v>
      </c>
      <c r="AC211" s="32"/>
      <c r="AD211" s="5">
        <f t="shared" si="246"/>
        <v>149247.14061261702</v>
      </c>
      <c r="AE211" s="5">
        <f t="shared" si="225"/>
        <v>-1492.47140612617</v>
      </c>
      <c r="AF211" s="5">
        <f t="shared" si="243"/>
        <v>-16531.939036227708</v>
      </c>
      <c r="AG211" s="5">
        <f t="shared" si="249"/>
        <v>-20600.340623421544</v>
      </c>
      <c r="AH211" s="5">
        <f t="shared" si="250"/>
        <v>110622.38954684162</v>
      </c>
      <c r="AI211" s="42">
        <f t="shared" si="244"/>
        <v>0</v>
      </c>
      <c r="AJ211" s="42">
        <f t="shared" si="247"/>
        <v>14495.142764885251</v>
      </c>
      <c r="AK211" s="42">
        <f t="shared" si="251"/>
        <v>125117.53231172687</v>
      </c>
    </row>
    <row r="212" spans="1:39" ht="15" x14ac:dyDescent="0.2">
      <c r="I212" s="2">
        <f t="shared" si="229"/>
        <v>20</v>
      </c>
      <c r="J212" s="11">
        <f t="shared" si="218"/>
        <v>238051.48197219934</v>
      </c>
      <c r="K212" s="11">
        <f t="shared" si="230"/>
        <v>2380.5148197219933</v>
      </c>
      <c r="L212" s="24">
        <f t="shared" si="237"/>
        <v>26368.696722055422</v>
      </c>
      <c r="M212" s="11">
        <f t="shared" si="216"/>
        <v>602229</v>
      </c>
      <c r="N212" s="78">
        <f t="shared" si="219"/>
        <v>0</v>
      </c>
      <c r="O212" s="35">
        <f t="shared" si="220"/>
        <v>0</v>
      </c>
      <c r="P212" s="35">
        <f t="shared" si="242"/>
        <v>6.0222899999999999</v>
      </c>
      <c r="Q212">
        <f t="shared" si="222"/>
        <v>84</v>
      </c>
      <c r="R212" s="45">
        <f>1000*VLOOKUP(Q212, '[1]Mortality (Interventions) L'!$B$8:$AV$128, 22)</f>
        <v>56.027621580688887</v>
      </c>
      <c r="S212" s="46">
        <f>VLOOKUP(I212, '[1]Lapse Rates'!$A$4:$F$24, 3)</f>
        <v>0</v>
      </c>
      <c r="T212" s="33">
        <f t="shared" si="248"/>
        <v>0.62695320934841614</v>
      </c>
      <c r="U212" s="33">
        <f t="shared" si="238"/>
        <v>3.5126697162171476E-2</v>
      </c>
      <c r="V212" s="39">
        <f t="shared" si="232"/>
        <v>0</v>
      </c>
      <c r="W212" s="32">
        <f t="shared" si="239"/>
        <v>0.59182651218624471</v>
      </c>
      <c r="X212" s="31"/>
      <c r="Y212" s="5">
        <f t="shared" si="245"/>
        <v>0</v>
      </c>
      <c r="Z212" s="5">
        <f t="shared" si="234"/>
        <v>3.7756940431268728</v>
      </c>
      <c r="AA212" s="5">
        <f t="shared" si="240"/>
        <v>0</v>
      </c>
      <c r="AB212" s="5">
        <f t="shared" si="223"/>
        <v>3.5641508860740996</v>
      </c>
      <c r="AC212" s="32"/>
      <c r="AD212" s="5">
        <f>$W212*J212</f>
        <v>140885.17829637346</v>
      </c>
      <c r="AE212" s="5">
        <f t="shared" si="225"/>
        <v>-1408.8517829637344</v>
      </c>
      <c r="AF212" s="5">
        <f t="shared" si="243"/>
        <v>-15605.693811910924</v>
      </c>
      <c r="AG212" s="5">
        <f t="shared" si="249"/>
        <v>-21154.315705277364</v>
      </c>
      <c r="AH212" s="5">
        <f t="shared" si="250"/>
        <v>102716.31699622145</v>
      </c>
      <c r="AI212" s="42">
        <f t="shared" si="244"/>
        <v>0</v>
      </c>
      <c r="AJ212" s="42">
        <f t="shared" si="247"/>
        <v>13682.998026551126</v>
      </c>
      <c r="AK212" s="42">
        <f t="shared" si="251"/>
        <v>116399.31502277257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4273705.5199182015</v>
      </c>
      <c r="AE215" s="21">
        <f t="shared" ref="AE215:AK215" si="252">SUM(AE192:AE212)</f>
        <v>-133218.18654542987</v>
      </c>
      <c r="AF215" s="21">
        <f t="shared" si="252"/>
        <v>-454405.34237254626</v>
      </c>
      <c r="AG215" s="21">
        <f t="shared" si="252"/>
        <v>-207243.61706736649</v>
      </c>
      <c r="AH215" s="21">
        <f t="shared" si="252"/>
        <v>3478838.3739328589</v>
      </c>
      <c r="AI215" s="21">
        <f t="shared" si="252"/>
        <v>0</v>
      </c>
      <c r="AJ215" s="21">
        <f t="shared" si="252"/>
        <v>392180.35384325008</v>
      </c>
      <c r="AK215" s="21">
        <f t="shared" si="252"/>
        <v>3871018.7277761092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2089407.736135212</v>
      </c>
      <c r="AE217" s="21">
        <f t="shared" ref="AE217:AK217" si="253">AE192+NPV($D$6,AE193:AE212)</f>
        <v>-111585.94786041617</v>
      </c>
      <c r="AF217" s="21">
        <f t="shared" si="253"/>
        <v>-214787.45107504254</v>
      </c>
      <c r="AG217" s="21">
        <f t="shared" si="253"/>
        <v>-65839.878404036674</v>
      </c>
      <c r="AH217" s="21">
        <f t="shared" si="253"/>
        <v>1697194.4587957172</v>
      </c>
      <c r="AI217" s="21">
        <f t="shared" si="253"/>
        <v>0</v>
      </c>
      <c r="AJ217" s="21">
        <f t="shared" si="253"/>
        <v>180017.28037085227</v>
      </c>
      <c r="AK217" s="21">
        <f t="shared" si="253"/>
        <v>1877211.739166569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3144142.5220330283</v>
      </c>
      <c r="AE219" s="21">
        <f t="shared" ref="AE219:AK219" si="254">AE192+NPV($D$7,AE193:AE212)</f>
        <v>-122005.46237572444</v>
      </c>
      <c r="AF219" s="21">
        <f t="shared" si="254"/>
        <v>-330203.24935908959</v>
      </c>
      <c r="AG219" s="21">
        <f t="shared" si="254"/>
        <v>-129535.26287040336</v>
      </c>
      <c r="AH219" s="21">
        <f t="shared" si="254"/>
        <v>2562398.5474278107</v>
      </c>
      <c r="AI219" s="21">
        <f t="shared" si="254"/>
        <v>0</v>
      </c>
      <c r="AJ219" s="21">
        <f t="shared" si="254"/>
        <v>282467.29915204138</v>
      </c>
      <c r="AK219" s="21">
        <f t="shared" si="254"/>
        <v>2844865.8465798525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266996.83862083073</v>
      </c>
    </row>
    <row r="223" spans="1:39" ht="15" x14ac:dyDescent="0.2">
      <c r="G223" s="58" t="s">
        <v>116</v>
      </c>
      <c r="H223" s="57"/>
      <c r="I223" s="57"/>
      <c r="J223" s="11">
        <f>H$222</f>
        <v>266996.83862083073</v>
      </c>
      <c r="K223" s="11">
        <f>J223*$C$10</f>
        <v>106798.7354483323</v>
      </c>
      <c r="L223" s="24">
        <f>$C$232</f>
        <v>37372.383493872825</v>
      </c>
      <c r="M223" s="11">
        <f t="shared" ref="M223:M243" si="255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56">O223*W223</f>
        <v>0</v>
      </c>
      <c r="AB223" s="5">
        <f>P223*W223</f>
        <v>6.0222899999999999</v>
      </c>
      <c r="AC223" s="32"/>
      <c r="AD223" s="5">
        <f>$W223*J223</f>
        <v>266996.83862083073</v>
      </c>
      <c r="AE223" s="5">
        <f>-$W223*K223</f>
        <v>-106798.7354483323</v>
      </c>
      <c r="AF223" s="5">
        <f>-$W223*L223</f>
        <v>-37372.383493872825</v>
      </c>
      <c r="AG223" s="5"/>
      <c r="AH223" s="5">
        <f>SUM(AD223:AG223)</f>
        <v>122825.71967862561</v>
      </c>
      <c r="AI223" s="42">
        <f>Y223-AA223</f>
        <v>0</v>
      </c>
      <c r="AJ223" s="42"/>
      <c r="AK223" s="42">
        <f>SUM(AH223:AJ223)</f>
        <v>122825.71967862561</v>
      </c>
      <c r="AL223" s="6" t="s">
        <v>39</v>
      </c>
      <c r="AM223" s="36">
        <f>AK250</f>
        <v>3132069.2379548769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57">H$222</f>
        <v>266996.83862083073</v>
      </c>
      <c r="K224" s="11"/>
      <c r="L224" s="24"/>
      <c r="M224" s="11">
        <f t="shared" si="255"/>
        <v>602229</v>
      </c>
      <c r="N224" s="78">
        <f t="shared" ref="N224:N243" si="258">N192</f>
        <v>0</v>
      </c>
      <c r="O224" s="35">
        <f t="shared" ref="O224:O243" si="259">M224*N224/1000</f>
        <v>0</v>
      </c>
      <c r="P224" s="35">
        <f t="shared" ref="P224:P225" si="260">$H$14*M224/1000</f>
        <v>6.0222899999999999</v>
      </c>
      <c r="Q224">
        <f t="shared" ref="Q224:Q243" si="261">Q5</f>
        <v>65</v>
      </c>
      <c r="R224" s="45">
        <f>1000*VLOOKUP(Q224, '[1]Mortality (Interventions) L'!$B$8:$AV$128, 25)</f>
        <v>6.7684278575495549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6.7684278575495553E-3</v>
      </c>
      <c r="V224" s="39">
        <f>MIN(S224*T224,T224-U224)</f>
        <v>3.4608985999999998E-3</v>
      </c>
      <c r="W224" s="32">
        <f>T224-SUM(U224:V224)</f>
        <v>0.98977067354245041</v>
      </c>
      <c r="X224" s="32"/>
      <c r="Y224" s="5">
        <f>AA223</f>
        <v>0</v>
      </c>
      <c r="Z224" s="5">
        <f>AB223</f>
        <v>6.0222899999999999</v>
      </c>
      <c r="AA224" s="5">
        <f t="shared" si="256"/>
        <v>0</v>
      </c>
      <c r="AB224" s="5">
        <f t="shared" ref="AB224:AB243" si="262">P224*W224</f>
        <v>5.960686029567964</v>
      </c>
      <c r="AC224" s="32"/>
      <c r="AD224" s="5">
        <f t="shared" ref="AD224:AD226" si="263">$W224*J224</f>
        <v>264265.64079544455</v>
      </c>
      <c r="AE224" s="5">
        <f t="shared" ref="AE224:AE243" si="264">-$W224*K224</f>
        <v>0</v>
      </c>
      <c r="AF224" s="5">
        <f t="shared" ref="AF224:AF225" si="265">-$W224*L224</f>
        <v>0</v>
      </c>
      <c r="AG224" s="5">
        <f>-U224*M224</f>
        <v>-4076.1435402242109</v>
      </c>
      <c r="AH224" s="5">
        <f t="shared" ref="AH224:AH232" si="266">SUM(AD224:AG224)</f>
        <v>260189.49725522034</v>
      </c>
      <c r="AI224" s="42">
        <f>-M224*$W223*(N224-N223)/1000</f>
        <v>0</v>
      </c>
      <c r="AJ224" s="42">
        <f>$D$6*SUM(Y224:Z224,AD224:AE224)</f>
        <v>25925.050148682112</v>
      </c>
      <c r="AK224" s="42">
        <f t="shared" ref="AK224" si="267">SUM(AH224:AJ224)</f>
        <v>286114.54740390246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68">I224+1</f>
        <v>2</v>
      </c>
      <c r="J225" s="11">
        <f t="shared" si="257"/>
        <v>266996.83862083073</v>
      </c>
      <c r="K225" s="11">
        <f t="shared" ref="K225:K243" si="269">J225*$C$11</f>
        <v>2669.9683862083075</v>
      </c>
      <c r="L225" s="24">
        <f>$C$233</f>
        <v>29362.478335247903</v>
      </c>
      <c r="M225" s="11">
        <f t="shared" si="255"/>
        <v>602229</v>
      </c>
      <c r="N225" s="78">
        <f t="shared" si="258"/>
        <v>0</v>
      </c>
      <c r="O225" s="35">
        <f t="shared" si="259"/>
        <v>0</v>
      </c>
      <c r="P225" s="35">
        <f t="shared" si="260"/>
        <v>6.0222899999999999</v>
      </c>
      <c r="Q225">
        <f t="shared" si="261"/>
        <v>66</v>
      </c>
      <c r="R225" s="45">
        <f>1000*VLOOKUP(Q225, '[1]Mortality (Interventions) L'!$B$8:$AV$128, 25)</f>
        <v>7.5112253870489543</v>
      </c>
      <c r="S225" s="46">
        <f>VLOOKUP(I225, '[1]Lapse Rates'!$A$4:$F$24, 3)</f>
        <v>3.2267923000000001E-3</v>
      </c>
      <c r="T225" s="33">
        <f t="shared" ref="T225:T227" si="270">W224</f>
        <v>0.98977067354245041</v>
      </c>
      <c r="U225" s="33">
        <f>T225*R225/1000</f>
        <v>7.4343906104685966E-3</v>
      </c>
      <c r="V225" s="39">
        <f t="shared" ref="V225:V243" si="271">MIN(S225*T225,T225-U225)</f>
        <v>3.1937843881525928E-3</v>
      </c>
      <c r="W225" s="32">
        <f>T225-SUM(U225:V225)</f>
        <v>0.97914249854382918</v>
      </c>
      <c r="X225" s="32"/>
      <c r="Y225" s="5">
        <f t="shared" ref="Y225:Y226" si="272">AA224</f>
        <v>0</v>
      </c>
      <c r="Z225" s="5">
        <f t="shared" ref="Z225:Z243" si="273">AB224</f>
        <v>5.960686029567964</v>
      </c>
      <c r="AA225" s="5">
        <f>O225*W225</f>
        <v>0</v>
      </c>
      <c r="AB225" s="5">
        <f t="shared" si="262"/>
        <v>5.8966800775555166</v>
      </c>
      <c r="AC225" s="32"/>
      <c r="AD225" s="5">
        <f t="shared" si="263"/>
        <v>261427.95167050374</v>
      </c>
      <c r="AE225" s="5">
        <f t="shared" si="264"/>
        <v>-2614.2795167050376</v>
      </c>
      <c r="AF225" s="5">
        <f t="shared" si="265"/>
        <v>-28750.050400613683</v>
      </c>
      <c r="AG225" s="5">
        <f t="shared" ref="AG225:AG228" si="274">-U225*M225</f>
        <v>-4477.2056229518921</v>
      </c>
      <c r="AH225" s="5">
        <f t="shared" si="266"/>
        <v>225586.41613023312</v>
      </c>
      <c r="AI225" s="42">
        <f>-M225*($W224*N225-$W223*N224)/1000</f>
        <v>0</v>
      </c>
      <c r="AJ225" s="42">
        <f t="shared" ref="AJ225:AJ226" si="275">$D$6*SUM(Y225:Z225,AD225:AE225)</f>
        <v>25390.205981587154</v>
      </c>
      <c r="AK225" s="42">
        <f>SUM(AH225:AJ225)</f>
        <v>250976.62211182027</v>
      </c>
      <c r="AL225" s="48" t="s">
        <v>59</v>
      </c>
      <c r="AM225" s="54">
        <f>AK250/AD250</f>
        <v>0.9039284317131473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68"/>
        <v>3</v>
      </c>
      <c r="J226" s="11">
        <f t="shared" si="257"/>
        <v>266996.83862083073</v>
      </c>
      <c r="K226" s="11">
        <f t="shared" si="269"/>
        <v>2669.9683862083075</v>
      </c>
      <c r="L226" s="24">
        <f t="shared" ref="L226:L243" si="276">$C$233</f>
        <v>29362.478335247903</v>
      </c>
      <c r="M226" s="11">
        <f t="shared" si="255"/>
        <v>602229</v>
      </c>
      <c r="N226" s="78">
        <f t="shared" si="258"/>
        <v>0</v>
      </c>
      <c r="O226" s="35">
        <f t="shared" si="259"/>
        <v>0</v>
      </c>
      <c r="P226" s="35">
        <f>$H$14*M226/1000</f>
        <v>6.0222899999999999</v>
      </c>
      <c r="Q226">
        <f t="shared" si="261"/>
        <v>67</v>
      </c>
      <c r="R226" s="45">
        <f>1000*VLOOKUP(Q226, '[1]Mortality (Interventions) L'!$B$8:$AV$128, 25)</f>
        <v>8.3140549082056889</v>
      </c>
      <c r="S226" s="46">
        <f>VLOOKUP(I226, '[1]Lapse Rates'!$A$4:$F$24, 3)</f>
        <v>2.9657235000000001E-3</v>
      </c>
      <c r="T226" s="33">
        <f t="shared" si="270"/>
        <v>0.97914249854382918</v>
      </c>
      <c r="U226" s="33">
        <f t="shared" ref="U226:U243" si="277">T226*R226/1000</f>
        <v>8.1406444958511039E-3</v>
      </c>
      <c r="V226" s="39">
        <f t="shared" si="271"/>
        <v>2.9038659177801503E-3</v>
      </c>
      <c r="W226" s="32">
        <f t="shared" ref="W226:W243" si="278">T226-SUM(U226:V226)</f>
        <v>0.96809798813019787</v>
      </c>
      <c r="X226" s="32"/>
      <c r="Y226" s="5">
        <f t="shared" si="272"/>
        <v>0</v>
      </c>
      <c r="Z226" s="5">
        <f t="shared" si="273"/>
        <v>5.8966800775555166</v>
      </c>
      <c r="AA226" s="5">
        <f t="shared" ref="AA226:AA243" si="279">O226*W226</f>
        <v>0</v>
      </c>
      <c r="AB226" s="5">
        <f t="shared" si="262"/>
        <v>5.8301668329366096</v>
      </c>
      <c r="AC226" s="32"/>
      <c r="AD226" s="5">
        <f t="shared" si="263"/>
        <v>258479.10230594935</v>
      </c>
      <c r="AE226" s="5">
        <f t="shared" si="264"/>
        <v>-2584.7910230594935</v>
      </c>
      <c r="AF226" s="5">
        <f>-$W226*L226</f>
        <v>-28425.756202870016</v>
      </c>
      <c r="AG226" s="5">
        <f t="shared" si="274"/>
        <v>-4902.5321940919148</v>
      </c>
      <c r="AH226" s="5">
        <f t="shared" si="266"/>
        <v>222566.02288592793</v>
      </c>
      <c r="AI226" s="42">
        <f>-M226*($W225*N226-$W224*N225)/1000</f>
        <v>0</v>
      </c>
      <c r="AJ226" s="42">
        <f t="shared" si="275"/>
        <v>25103.810401167106</v>
      </c>
      <c r="AK226" s="42">
        <f t="shared" ref="AK226:AK233" si="280">SUM(AH226:AJ226)</f>
        <v>247669.83328709504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68"/>
        <v>4</v>
      </c>
      <c r="J227" s="11">
        <f t="shared" si="257"/>
        <v>266996.83862083073</v>
      </c>
      <c r="K227" s="11">
        <f t="shared" si="269"/>
        <v>2669.9683862083075</v>
      </c>
      <c r="L227" s="24">
        <f t="shared" si="276"/>
        <v>29362.478335247903</v>
      </c>
      <c r="M227" s="11">
        <f t="shared" si="255"/>
        <v>602229</v>
      </c>
      <c r="N227" s="78">
        <f t="shared" si="258"/>
        <v>0</v>
      </c>
      <c r="O227" s="35">
        <f t="shared" si="259"/>
        <v>0</v>
      </c>
      <c r="P227" s="35">
        <f t="shared" ref="P227:P243" si="281">$H$14*M227/1000</f>
        <v>6.0222899999999999</v>
      </c>
      <c r="Q227">
        <f t="shared" si="261"/>
        <v>68</v>
      </c>
      <c r="R227" s="45">
        <f>1000*VLOOKUP(Q227, '[1]Mortality (Interventions) L'!$B$8:$AV$128, 25)</f>
        <v>9.1784643478279442</v>
      </c>
      <c r="S227" s="46">
        <f>VLOOKUP(I227, '[1]Lapse Rates'!$A$4:$F$24, 3)</f>
        <v>2.7812204999999998E-3</v>
      </c>
      <c r="T227" s="33">
        <f t="shared" si="270"/>
        <v>0.96809798813019787</v>
      </c>
      <c r="U227" s="33">
        <f t="shared" si="277"/>
        <v>8.8856528692569815E-3</v>
      </c>
      <c r="V227" s="39">
        <f t="shared" si="271"/>
        <v>2.6924939705964628E-3</v>
      </c>
      <c r="W227" s="32">
        <f t="shared" si="278"/>
        <v>0.9565198412903444</v>
      </c>
      <c r="X227" s="32"/>
      <c r="Y227" s="5">
        <f>AA226</f>
        <v>0</v>
      </c>
      <c r="Z227" s="5">
        <f t="shared" si="273"/>
        <v>5.8301668329366096</v>
      </c>
      <c r="AA227" s="5">
        <f t="shared" si="279"/>
        <v>0</v>
      </c>
      <c r="AB227" s="5">
        <f t="shared" si="262"/>
        <v>5.7604398750044279</v>
      </c>
      <c r="AC227" s="32"/>
      <c r="AD227" s="5">
        <f>$W227*J227</f>
        <v>255387.7737026207</v>
      </c>
      <c r="AE227" s="5">
        <f t="shared" si="264"/>
        <v>-2553.8777370262073</v>
      </c>
      <c r="AF227" s="5">
        <f t="shared" ref="AF227:AF243" si="282">-$W227*L227</f>
        <v>-28085.793117122499</v>
      </c>
      <c r="AG227" s="5">
        <f t="shared" si="274"/>
        <v>-5351.1978417997625</v>
      </c>
      <c r="AH227" s="5">
        <f t="shared" si="266"/>
        <v>219396.90500667226</v>
      </c>
      <c r="AI227" s="42">
        <f t="shared" ref="AI227:AI243" si="283">-M227*($W226*N227-$W225*N226)/1000</f>
        <v>0</v>
      </c>
      <c r="AJ227" s="42">
        <f>$D$6*SUM(Y227:Z227,AD227:AE227)</f>
        <v>24803.577133591134</v>
      </c>
      <c r="AK227" s="42">
        <f t="shared" si="280"/>
        <v>244200.4821402634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68"/>
        <v>5</v>
      </c>
      <c r="J228" s="11">
        <f t="shared" si="257"/>
        <v>266996.83862083073</v>
      </c>
      <c r="K228" s="11">
        <f t="shared" si="269"/>
        <v>2669.9683862083075</v>
      </c>
      <c r="L228" s="24">
        <f t="shared" si="276"/>
        <v>29362.478335247903</v>
      </c>
      <c r="M228" s="11">
        <f t="shared" si="255"/>
        <v>602229</v>
      </c>
      <c r="N228" s="78">
        <f t="shared" si="258"/>
        <v>0</v>
      </c>
      <c r="O228" s="35">
        <f t="shared" si="259"/>
        <v>0</v>
      </c>
      <c r="P228" s="35">
        <f t="shared" si="281"/>
        <v>6.0222899999999999</v>
      </c>
      <c r="Q228">
        <f t="shared" si="261"/>
        <v>69</v>
      </c>
      <c r="R228" s="45">
        <f>1000*VLOOKUP(Q228, '[1]Mortality (Interventions) L'!$B$8:$AV$128, 25)</f>
        <v>10.157522593434763</v>
      </c>
      <c r="S228" s="46">
        <f>VLOOKUP(I228, '[1]Lapse Rates'!$A$4:$F$24, 3)</f>
        <v>2.4845683E-3</v>
      </c>
      <c r="T228" s="33">
        <f>W227</f>
        <v>0.9565198412903444</v>
      </c>
      <c r="U228" s="33">
        <f t="shared" si="277"/>
        <v>9.7158718989753066E-3</v>
      </c>
      <c r="V228" s="39">
        <f t="shared" si="271"/>
        <v>2.3765388759910207E-3</v>
      </c>
      <c r="W228" s="32">
        <f t="shared" si="278"/>
        <v>0.94442743051537803</v>
      </c>
      <c r="X228" s="32"/>
      <c r="Y228" s="5">
        <f t="shared" ref="Y228:Y243" si="284">AA227</f>
        <v>0</v>
      </c>
      <c r="Z228" s="5">
        <f t="shared" si="273"/>
        <v>5.7604398750044279</v>
      </c>
      <c r="AA228" s="5">
        <f t="shared" si="279"/>
        <v>0</v>
      </c>
      <c r="AB228" s="5">
        <f t="shared" si="262"/>
        <v>5.6876158705184556</v>
      </c>
      <c r="AC228" s="32"/>
      <c r="AD228" s="5">
        <f t="shared" ref="AD228:AD242" si="285">$W228*J228</f>
        <v>252159.13825440023</v>
      </c>
      <c r="AE228" s="5">
        <f t="shared" si="264"/>
        <v>-2521.5913825440025</v>
      </c>
      <c r="AF228" s="5">
        <f t="shared" si="282"/>
        <v>-27730.729967721632</v>
      </c>
      <c r="AG228" s="5">
        <f t="shared" si="274"/>
        <v>-5851.1798178480003</v>
      </c>
      <c r="AH228" s="5">
        <f t="shared" si="266"/>
        <v>216055.63708628662</v>
      </c>
      <c r="AI228" s="42">
        <f t="shared" si="283"/>
        <v>0</v>
      </c>
      <c r="AJ228" s="42">
        <f t="shared" ref="AJ228:AJ243" si="286">$D$6*SUM(Y228:Z228,AD228:AE228)</f>
        <v>24490.008447280838</v>
      </c>
      <c r="AK228" s="42">
        <f t="shared" si="280"/>
        <v>240545.64553356747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68"/>
        <v>6</v>
      </c>
      <c r="J229" s="11">
        <f t="shared" si="257"/>
        <v>266996.83862083073</v>
      </c>
      <c r="K229" s="11">
        <f t="shared" si="269"/>
        <v>2669.9683862083075</v>
      </c>
      <c r="L229" s="24">
        <f t="shared" si="276"/>
        <v>29362.478335247903</v>
      </c>
      <c r="M229" s="11">
        <f t="shared" si="255"/>
        <v>602229</v>
      </c>
      <c r="N229" s="78">
        <f t="shared" si="258"/>
        <v>0</v>
      </c>
      <c r="O229" s="35">
        <f t="shared" si="259"/>
        <v>0</v>
      </c>
      <c r="P229" s="35">
        <f t="shared" si="281"/>
        <v>6.0222899999999999</v>
      </c>
      <c r="Q229">
        <f t="shared" si="261"/>
        <v>70</v>
      </c>
      <c r="R229" s="45">
        <f>1000*VLOOKUP(Q229, '[1]Mortality (Interventions) L'!$B$8:$AV$128, 25)</f>
        <v>11.388222557498139</v>
      </c>
      <c r="S229" s="46">
        <f>VLOOKUP(I229, '[1]Lapse Rates'!$A$4:$F$24, 3)</f>
        <v>2.4510465999999999E-3</v>
      </c>
      <c r="T229" s="33">
        <f t="shared" ref="T229:T243" si="287">W228</f>
        <v>0.94442743051537803</v>
      </c>
      <c r="U229" s="33">
        <f t="shared" si="277"/>
        <v>1.0755349768115234E-2</v>
      </c>
      <c r="V229" s="39">
        <f t="shared" si="271"/>
        <v>2.3148356425114537E-3</v>
      </c>
      <c r="W229" s="32">
        <f t="shared" si="278"/>
        <v>0.93135724510475137</v>
      </c>
      <c r="X229" s="32"/>
      <c r="Y229" s="5">
        <f t="shared" si="284"/>
        <v>0</v>
      </c>
      <c r="Z229" s="5">
        <f t="shared" si="273"/>
        <v>5.6876158705184556</v>
      </c>
      <c r="AA229" s="5">
        <f t="shared" si="279"/>
        <v>0</v>
      </c>
      <c r="AB229" s="5">
        <f t="shared" si="262"/>
        <v>5.6089034236218929</v>
      </c>
      <c r="AC229" s="32"/>
      <c r="AD229" s="5">
        <f t="shared" si="285"/>
        <v>248669.4400695748</v>
      </c>
      <c r="AE229" s="5">
        <f t="shared" si="264"/>
        <v>-2486.6944006957483</v>
      </c>
      <c r="AF229" s="5">
        <f t="shared" si="282"/>
        <v>-27346.956931764435</v>
      </c>
      <c r="AG229" s="5">
        <f>-U229*M229</f>
        <v>-6477.1835355022695</v>
      </c>
      <c r="AH229" s="5">
        <f t="shared" si="266"/>
        <v>212358.60520161237</v>
      </c>
      <c r="AI229" s="42">
        <f t="shared" si="283"/>
        <v>0</v>
      </c>
      <c r="AJ229" s="42">
        <f t="shared" si="286"/>
        <v>24151.085305233937</v>
      </c>
      <c r="AK229" s="42">
        <f t="shared" si="280"/>
        <v>236509.69050684629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68"/>
        <v>7</v>
      </c>
      <c r="J230" s="11">
        <f t="shared" si="257"/>
        <v>266996.83862083073</v>
      </c>
      <c r="K230" s="11">
        <f t="shared" si="269"/>
        <v>2669.9683862083075</v>
      </c>
      <c r="L230" s="24">
        <f t="shared" si="276"/>
        <v>29362.478335247903</v>
      </c>
      <c r="M230" s="11">
        <f t="shared" si="255"/>
        <v>602229</v>
      </c>
      <c r="N230" s="78">
        <f t="shared" si="258"/>
        <v>0</v>
      </c>
      <c r="O230" s="35">
        <f t="shared" si="259"/>
        <v>0</v>
      </c>
      <c r="P230" s="35">
        <f t="shared" si="281"/>
        <v>6.0222899999999999</v>
      </c>
      <c r="Q230">
        <f t="shared" si="261"/>
        <v>71</v>
      </c>
      <c r="R230" s="45">
        <f>1000*VLOOKUP(Q230, '[1]Mortality (Interventions) L'!$B$8:$AV$128, 25)</f>
        <v>12.680769647688729</v>
      </c>
      <c r="S230" s="46">
        <f>VLOOKUP(I230, '[1]Lapse Rates'!$A$4:$F$24, 3)</f>
        <v>2.2232648999999998E-3</v>
      </c>
      <c r="T230" s="33">
        <f t="shared" si="287"/>
        <v>0.93135724510475137</v>
      </c>
      <c r="U230" s="33">
        <f t="shared" si="277"/>
        <v>1.1810326684879323E-2</v>
      </c>
      <c r="V230" s="39">
        <f t="shared" si="271"/>
        <v>2.0706538724020902E-3</v>
      </c>
      <c r="W230" s="32">
        <f t="shared" si="278"/>
        <v>0.91747626454747</v>
      </c>
      <c r="X230" s="32"/>
      <c r="Y230" s="5">
        <f t="shared" si="284"/>
        <v>0</v>
      </c>
      <c r="Z230" s="5">
        <f t="shared" si="273"/>
        <v>5.6089034236218929</v>
      </c>
      <c r="AA230" s="5">
        <f t="shared" si="279"/>
        <v>0</v>
      </c>
      <c r="AB230" s="5">
        <f t="shared" si="262"/>
        <v>5.525308133221583</v>
      </c>
      <c r="AC230" s="32"/>
      <c r="AD230" s="5">
        <f t="shared" si="285"/>
        <v>244963.26214382346</v>
      </c>
      <c r="AE230" s="5">
        <f t="shared" si="264"/>
        <v>-2449.6326214382348</v>
      </c>
      <c r="AF230" s="5">
        <f t="shared" si="282"/>
        <v>-26939.376940879261</v>
      </c>
      <c r="AG230" s="5">
        <f t="shared" ref="AG230:AG243" si="288">-U230*M230</f>
        <v>-7112.5212291081898</v>
      </c>
      <c r="AH230" s="5">
        <f t="shared" si="266"/>
        <v>208461.73135239776</v>
      </c>
      <c r="AI230" s="42">
        <f t="shared" si="283"/>
        <v>0</v>
      </c>
      <c r="AJ230" s="42">
        <f t="shared" si="286"/>
        <v>23791.137289571849</v>
      </c>
      <c r="AK230" s="42">
        <f t="shared" si="280"/>
        <v>232252.8686419696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68"/>
        <v>8</v>
      </c>
      <c r="J231" s="11">
        <f t="shared" si="257"/>
        <v>266996.83862083073</v>
      </c>
      <c r="K231" s="11">
        <f t="shared" si="269"/>
        <v>2669.9683862083075</v>
      </c>
      <c r="L231" s="24">
        <f t="shared" si="276"/>
        <v>29362.478335247903</v>
      </c>
      <c r="M231" s="11">
        <f t="shared" si="255"/>
        <v>602229</v>
      </c>
      <c r="N231" s="78">
        <f t="shared" si="258"/>
        <v>0</v>
      </c>
      <c r="O231" s="35">
        <f t="shared" si="259"/>
        <v>0</v>
      </c>
      <c r="P231" s="35">
        <f t="shared" si="281"/>
        <v>6.0222899999999999</v>
      </c>
      <c r="Q231">
        <f t="shared" si="261"/>
        <v>72</v>
      </c>
      <c r="R231" s="45">
        <f>1000*VLOOKUP(Q231, '[1]Mortality (Interventions) L'!$B$8:$AV$128, 25)</f>
        <v>14.17892299032818</v>
      </c>
      <c r="S231" s="46">
        <f>VLOOKUP(I231, '[1]Lapse Rates'!$A$4:$F$24, 3)</f>
        <v>2.1873403E-3</v>
      </c>
      <c r="T231" s="33">
        <f t="shared" si="287"/>
        <v>0.91747626454747</v>
      </c>
      <c r="U231" s="33">
        <f t="shared" si="277"/>
        <v>1.3008825300472543E-2</v>
      </c>
      <c r="V231" s="39">
        <f t="shared" si="271"/>
        <v>2.0068328077381425E-3</v>
      </c>
      <c r="W231" s="32">
        <f t="shared" si="278"/>
        <v>0.90246060643925929</v>
      </c>
      <c r="X231" s="32"/>
      <c r="Y231" s="5">
        <f t="shared" si="284"/>
        <v>0</v>
      </c>
      <c r="Z231" s="5">
        <f t="shared" si="273"/>
        <v>5.525308133221583</v>
      </c>
      <c r="AA231" s="5">
        <f t="shared" si="279"/>
        <v>0</v>
      </c>
      <c r="AB231" s="5">
        <f t="shared" si="262"/>
        <v>5.4348794855530871</v>
      </c>
      <c r="AC231" s="32"/>
      <c r="AD231" s="5">
        <f t="shared" si="285"/>
        <v>240954.12889911994</v>
      </c>
      <c r="AE231" s="5">
        <f t="shared" si="264"/>
        <v>-2409.5412889911995</v>
      </c>
      <c r="AF231" s="5">
        <f t="shared" si="282"/>
        <v>-26498.480004987436</v>
      </c>
      <c r="AG231" s="5">
        <f t="shared" si="288"/>
        <v>-7834.291851878279</v>
      </c>
      <c r="AH231" s="5">
        <f t="shared" si="266"/>
        <v>204211.81575326301</v>
      </c>
      <c r="AI231" s="42">
        <f t="shared" si="283"/>
        <v>0</v>
      </c>
      <c r="AJ231" s="42">
        <f t="shared" si="286"/>
        <v>23401.7660772815</v>
      </c>
      <c r="AK231" s="42">
        <f t="shared" si="280"/>
        <v>227613.58183054451</v>
      </c>
    </row>
    <row r="232" spans="1:39" ht="15" x14ac:dyDescent="0.2">
      <c r="A232" s="12"/>
      <c r="B232" s="13">
        <v>1</v>
      </c>
      <c r="C232" s="10">
        <f>$H$222*0.14+$B$235</f>
        <v>37372.383493872825</v>
      </c>
      <c r="D232" s="1"/>
      <c r="E232" s="81" t="s">
        <v>51</v>
      </c>
      <c r="F232" s="13"/>
      <c r="G232" s="8"/>
      <c r="I232" s="2">
        <f t="shared" si="268"/>
        <v>9</v>
      </c>
      <c r="J232" s="11">
        <f t="shared" si="257"/>
        <v>266996.83862083073</v>
      </c>
      <c r="K232" s="11">
        <f t="shared" si="269"/>
        <v>2669.9683862083075</v>
      </c>
      <c r="L232" s="24">
        <f t="shared" si="276"/>
        <v>29362.478335247903</v>
      </c>
      <c r="M232" s="11">
        <f t="shared" si="255"/>
        <v>602229</v>
      </c>
      <c r="N232" s="78">
        <f t="shared" si="258"/>
        <v>0</v>
      </c>
      <c r="O232" s="35">
        <f t="shared" si="259"/>
        <v>0</v>
      </c>
      <c r="P232" s="35">
        <f t="shared" si="281"/>
        <v>6.0222899999999999</v>
      </c>
      <c r="Q232">
        <f t="shared" si="261"/>
        <v>73</v>
      </c>
      <c r="R232" s="45">
        <f>1000*VLOOKUP(Q232, '[1]Mortality (Interventions) L'!$B$8:$AV$128, 25)</f>
        <v>15.916837105907268</v>
      </c>
      <c r="S232" s="46">
        <f>VLOOKUP(I232, '[1]Lapse Rates'!$A$4:$F$24, 3)</f>
        <v>1.9768835000000002E-3</v>
      </c>
      <c r="T232" s="33">
        <f t="shared" si="287"/>
        <v>0.90246060643925929</v>
      </c>
      <c r="U232" s="33">
        <f t="shared" si="277"/>
        <v>1.4364318467191979E-2</v>
      </c>
      <c r="V232" s="39">
        <f t="shared" si="271"/>
        <v>1.7840594822697655E-3</v>
      </c>
      <c r="W232" s="32">
        <f t="shared" si="278"/>
        <v>0.88631222848979752</v>
      </c>
      <c r="X232" s="32"/>
      <c r="Y232" s="5">
        <f t="shared" si="284"/>
        <v>0</v>
      </c>
      <c r="Z232" s="5">
        <f t="shared" si="273"/>
        <v>5.4348794855530871</v>
      </c>
      <c r="AA232" s="5">
        <f t="shared" si="279"/>
        <v>0</v>
      </c>
      <c r="AB232" s="5">
        <f t="shared" si="262"/>
        <v>5.3376292705118225</v>
      </c>
      <c r="AC232" s="32"/>
      <c r="AD232" s="5">
        <f t="shared" si="285"/>
        <v>236642.56303775933</v>
      </c>
      <c r="AE232" s="5">
        <f t="shared" si="264"/>
        <v>-2366.4256303775933</v>
      </c>
      <c r="AF232" s="5">
        <f t="shared" si="282"/>
        <v>-26024.323607296967</v>
      </c>
      <c r="AG232" s="5">
        <f t="shared" si="288"/>
        <v>-8650.6091461785581</v>
      </c>
      <c r="AH232" s="5">
        <f t="shared" si="266"/>
        <v>199601.2046539062</v>
      </c>
      <c r="AI232" s="42">
        <f t="shared" si="283"/>
        <v>0</v>
      </c>
      <c r="AJ232" s="42">
        <f t="shared" si="286"/>
        <v>22983.022241341681</v>
      </c>
      <c r="AK232" s="42">
        <f t="shared" si="280"/>
        <v>222584.22689524788</v>
      </c>
    </row>
    <row r="233" spans="1:39" ht="15" x14ac:dyDescent="0.2">
      <c r="A233" s="12"/>
      <c r="B233" s="70" t="s">
        <v>49</v>
      </c>
      <c r="C233" s="10">
        <f>$H$222*0.11+$B$235</f>
        <v>29362.478335247903</v>
      </c>
      <c r="D233" s="1"/>
      <c r="E233" s="1"/>
      <c r="F233" s="1"/>
      <c r="I233" s="2">
        <f t="shared" si="268"/>
        <v>10</v>
      </c>
      <c r="J233" s="11">
        <f t="shared" si="257"/>
        <v>266996.83862083073</v>
      </c>
      <c r="K233" s="11">
        <f t="shared" si="269"/>
        <v>2669.9683862083075</v>
      </c>
      <c r="L233" s="24">
        <f t="shared" si="276"/>
        <v>29362.478335247903</v>
      </c>
      <c r="M233" s="11">
        <f t="shared" si="255"/>
        <v>602229</v>
      </c>
      <c r="N233" s="78">
        <f t="shared" si="258"/>
        <v>0</v>
      </c>
      <c r="O233" s="35">
        <f t="shared" si="259"/>
        <v>0</v>
      </c>
      <c r="P233" s="35">
        <f t="shared" si="281"/>
        <v>6.0222899999999999</v>
      </c>
      <c r="Q233">
        <f t="shared" si="261"/>
        <v>74</v>
      </c>
      <c r="R233" s="45">
        <f>1000*VLOOKUP(Q233, '[1]Mortality (Interventions) L'!$B$8:$AV$128, 25)</f>
        <v>17.994084940132968</v>
      </c>
      <c r="S233" s="46">
        <f>VLOOKUP(I233, '[1]Lapse Rates'!$A$4:$F$24, 3)</f>
        <v>1.6914747999999999E-3</v>
      </c>
      <c r="T233" s="33">
        <f t="shared" si="287"/>
        <v>0.88631222848979752</v>
      </c>
      <c r="U233" s="33">
        <f t="shared" si="277"/>
        <v>1.5948377522923954E-2</v>
      </c>
      <c r="V233" s="39">
        <f t="shared" si="271"/>
        <v>1.4991747994223346E-3</v>
      </c>
      <c r="W233" s="32">
        <f t="shared" si="278"/>
        <v>0.86886467616745122</v>
      </c>
      <c r="X233" s="32"/>
      <c r="Y233" s="5">
        <f t="shared" si="284"/>
        <v>0</v>
      </c>
      <c r="Z233" s="5">
        <f t="shared" si="273"/>
        <v>5.3376292705118225</v>
      </c>
      <c r="AA233" s="5">
        <f t="shared" si="279"/>
        <v>0</v>
      </c>
      <c r="AB233" s="5">
        <f t="shared" si="262"/>
        <v>5.2325550506364795</v>
      </c>
      <c r="AC233" s="32"/>
      <c r="AD233" s="5">
        <f t="shared" si="285"/>
        <v>231984.12172602132</v>
      </c>
      <c r="AE233" s="5">
        <f t="shared" si="264"/>
        <v>-2319.8412172602134</v>
      </c>
      <c r="AF233" s="5">
        <f t="shared" si="282"/>
        <v>-25512.020230228973</v>
      </c>
      <c r="AG233" s="5">
        <f t="shared" si="288"/>
        <v>-9604.5754472529698</v>
      </c>
      <c r="AH233" s="5">
        <f>SUM(AD233:AG233)</f>
        <v>194547.68483127913</v>
      </c>
      <c r="AI233" s="42">
        <f t="shared" si="283"/>
        <v>0</v>
      </c>
      <c r="AJ233" s="42">
        <f t="shared" si="286"/>
        <v>22530.589539340901</v>
      </c>
      <c r="AK233" s="42">
        <f t="shared" si="280"/>
        <v>217078.27437062003</v>
      </c>
    </row>
    <row r="234" spans="1:39" ht="15" x14ac:dyDescent="0.2">
      <c r="D234" s="1"/>
      <c r="E234" s="1"/>
      <c r="F234" s="1"/>
      <c r="I234" s="2">
        <f t="shared" si="268"/>
        <v>11</v>
      </c>
      <c r="J234" s="11">
        <f t="shared" si="257"/>
        <v>266996.83862083073</v>
      </c>
      <c r="K234" s="11">
        <f t="shared" si="269"/>
        <v>2669.9683862083075</v>
      </c>
      <c r="L234" s="24">
        <f t="shared" si="276"/>
        <v>29362.478335247903</v>
      </c>
      <c r="M234" s="11">
        <f t="shared" si="255"/>
        <v>602229</v>
      </c>
      <c r="N234" s="78">
        <f t="shared" si="258"/>
        <v>0</v>
      </c>
      <c r="O234" s="35">
        <f t="shared" si="259"/>
        <v>0</v>
      </c>
      <c r="P234" s="35">
        <f t="shared" si="281"/>
        <v>6.0222899999999999</v>
      </c>
      <c r="Q234">
        <f t="shared" si="261"/>
        <v>75</v>
      </c>
      <c r="R234" s="45">
        <f>1000*VLOOKUP(Q234, '[1]Mortality (Interventions) L'!$B$8:$AV$128, 25)</f>
        <v>20.40572526212566</v>
      </c>
      <c r="S234" s="46">
        <f>VLOOKUP(I234, '[1]Lapse Rates'!$A$4:$F$24, 3)</f>
        <v>1.5867464999999999E-3</v>
      </c>
      <c r="T234" s="33">
        <f t="shared" si="287"/>
        <v>0.86886467616745122</v>
      </c>
      <c r="U234" s="33">
        <f t="shared" si="277"/>
        <v>1.7729813871838789E-2</v>
      </c>
      <c r="V234" s="39">
        <f t="shared" si="271"/>
        <v>1.3786679838823366E-3</v>
      </c>
      <c r="W234" s="32">
        <f t="shared" si="278"/>
        <v>0.84975619431173011</v>
      </c>
      <c r="X234" s="31"/>
      <c r="Y234" s="5">
        <f t="shared" si="284"/>
        <v>0</v>
      </c>
      <c r="Z234" s="5">
        <f t="shared" si="273"/>
        <v>5.2325550506364795</v>
      </c>
      <c r="AA234" s="5">
        <f t="shared" si="279"/>
        <v>0</v>
      </c>
      <c r="AB234" s="5">
        <f t="shared" si="262"/>
        <v>5.1174782314415888</v>
      </c>
      <c r="AC234" s="32"/>
      <c r="AD234" s="5">
        <f t="shared" si="285"/>
        <v>226882.21747970028</v>
      </c>
      <c r="AE234" s="5">
        <f t="shared" si="264"/>
        <v>-2268.8221747970028</v>
      </c>
      <c r="AF234" s="5">
        <f t="shared" si="282"/>
        <v>-24950.947845720882</v>
      </c>
      <c r="AG234" s="5">
        <f t="shared" si="288"/>
        <v>-10677.408078223601</v>
      </c>
      <c r="AH234" s="5">
        <f t="shared" ref="AH234:AH243" si="289">SUM(AD234:AG234)</f>
        <v>188985.03938095877</v>
      </c>
      <c r="AI234" s="42">
        <f t="shared" si="283"/>
        <v>0</v>
      </c>
      <c r="AJ234" s="42">
        <f t="shared" si="286"/>
        <v>22035.08739306148</v>
      </c>
      <c r="AK234" s="42">
        <f t="shared" ref="AK234:AK243" si="290">SUM(AH234:AJ234)</f>
        <v>211020.12677402026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68"/>
        <v>12</v>
      </c>
      <c r="J235" s="11">
        <f t="shared" si="257"/>
        <v>266996.83862083073</v>
      </c>
      <c r="K235" s="11">
        <f t="shared" si="269"/>
        <v>2669.9683862083075</v>
      </c>
      <c r="L235" s="24">
        <f t="shared" si="276"/>
        <v>29362.478335247903</v>
      </c>
      <c r="M235" s="11">
        <f t="shared" si="255"/>
        <v>602229</v>
      </c>
      <c r="N235" s="78">
        <f t="shared" si="258"/>
        <v>0</v>
      </c>
      <c r="O235" s="35">
        <f t="shared" si="259"/>
        <v>0</v>
      </c>
      <c r="P235" s="35">
        <f t="shared" si="281"/>
        <v>6.0222899999999999</v>
      </c>
      <c r="Q235">
        <f t="shared" si="261"/>
        <v>76</v>
      </c>
      <c r="R235" s="45">
        <f>1000*VLOOKUP(Q235, '[1]Mortality (Interventions) L'!$B$8:$AV$128, 25)</f>
        <v>23.195727574174086</v>
      </c>
      <c r="S235" s="46">
        <f>VLOOKUP(I235, '[1]Lapse Rates'!$A$4:$F$24, 3)</f>
        <v>1.4412507000000001E-3</v>
      </c>
      <c r="T235" s="33">
        <f t="shared" si="287"/>
        <v>0.84975619431173011</v>
      </c>
      <c r="U235" s="33">
        <f t="shared" si="277"/>
        <v>1.9710713187721829E-2</v>
      </c>
      <c r="V235" s="39">
        <f t="shared" si="271"/>
        <v>1.2247117098811171E-3</v>
      </c>
      <c r="W235" s="32">
        <f t="shared" si="278"/>
        <v>0.82882076941412719</v>
      </c>
      <c r="X235" s="31"/>
      <c r="Y235" s="5">
        <f t="shared" si="284"/>
        <v>0</v>
      </c>
      <c r="Z235" s="5">
        <f t="shared" si="273"/>
        <v>5.1174782314415888</v>
      </c>
      <c r="AA235" s="5">
        <f t="shared" si="279"/>
        <v>0</v>
      </c>
      <c r="AB235" s="5">
        <f t="shared" si="262"/>
        <v>4.9913990314350043</v>
      </c>
      <c r="AC235" s="32"/>
      <c r="AD235" s="5">
        <f t="shared" si="285"/>
        <v>221292.52521685648</v>
      </c>
      <c r="AE235" s="5">
        <f t="shared" si="264"/>
        <v>-2212.9252521685648</v>
      </c>
      <c r="AF235" s="5">
        <f t="shared" si="282"/>
        <v>-24336.231885725807</v>
      </c>
      <c r="AG235" s="5">
        <f t="shared" si="288"/>
        <v>-11870.363092328529</v>
      </c>
      <c r="AH235" s="5">
        <f t="shared" si="289"/>
        <v>182873.00498663358</v>
      </c>
      <c r="AI235" s="42">
        <f t="shared" si="283"/>
        <v>0</v>
      </c>
      <c r="AJ235" s="42">
        <f t="shared" si="286"/>
        <v>21492.210781150388</v>
      </c>
      <c r="AK235" s="42">
        <f t="shared" si="290"/>
        <v>204365.21576778396</v>
      </c>
    </row>
    <row r="236" spans="1:39" ht="15" x14ac:dyDescent="0.2">
      <c r="A236" s="48"/>
      <c r="D236" s="1"/>
      <c r="E236" s="1"/>
      <c r="F236" s="1"/>
      <c r="I236" s="2">
        <f t="shared" si="268"/>
        <v>13</v>
      </c>
      <c r="J236" s="11">
        <f t="shared" si="257"/>
        <v>266996.83862083073</v>
      </c>
      <c r="K236" s="11">
        <f t="shared" si="269"/>
        <v>2669.9683862083075</v>
      </c>
      <c r="L236" s="24">
        <f t="shared" si="276"/>
        <v>29362.478335247903</v>
      </c>
      <c r="M236" s="11">
        <f t="shared" si="255"/>
        <v>602229</v>
      </c>
      <c r="N236" s="78">
        <f t="shared" si="258"/>
        <v>0</v>
      </c>
      <c r="O236" s="35">
        <f t="shared" si="259"/>
        <v>0</v>
      </c>
      <c r="P236" s="35">
        <f t="shared" si="281"/>
        <v>6.0222899999999999</v>
      </c>
      <c r="Q236">
        <f t="shared" si="261"/>
        <v>77</v>
      </c>
      <c r="R236" s="45">
        <f>1000*VLOOKUP(Q236, '[1]Mortality (Interventions) L'!$B$8:$AV$128, 25)</f>
        <v>26.441274252002035</v>
      </c>
      <c r="S236" s="46">
        <f>VLOOKUP(I236, '[1]Lapse Rates'!$A$4:$F$24, 3)</f>
        <v>1.3481251E-3</v>
      </c>
      <c r="T236" s="33">
        <f t="shared" si="287"/>
        <v>0.82882076941412719</v>
      </c>
      <c r="U236" s="33">
        <f t="shared" si="277"/>
        <v>2.1915077269834278E-2</v>
      </c>
      <c r="V236" s="39">
        <f t="shared" si="271"/>
        <v>1.1173540826484971E-3</v>
      </c>
      <c r="W236" s="32">
        <f t="shared" si="278"/>
        <v>0.8057883380616444</v>
      </c>
      <c r="X236" s="31"/>
      <c r="Y236" s="5">
        <f t="shared" si="284"/>
        <v>0</v>
      </c>
      <c r="Z236" s="5">
        <f t="shared" si="273"/>
        <v>4.9913990314350043</v>
      </c>
      <c r="AA236" s="5">
        <f t="shared" si="279"/>
        <v>0</v>
      </c>
      <c r="AB236" s="5">
        <f t="shared" si="262"/>
        <v>4.8526910504252605</v>
      </c>
      <c r="AC236" s="32"/>
      <c r="AD236" s="5">
        <f t="shared" si="285"/>
        <v>215142.93885999228</v>
      </c>
      <c r="AE236" s="5">
        <f t="shared" si="264"/>
        <v>-2151.4293885999227</v>
      </c>
      <c r="AF236" s="5">
        <f t="shared" si="282"/>
        <v>-23659.942619130448</v>
      </c>
      <c r="AG236" s="5">
        <f t="shared" si="288"/>
        <v>-13197.895069135027</v>
      </c>
      <c r="AH236" s="5">
        <f t="shared" si="289"/>
        <v>176133.67178312686</v>
      </c>
      <c r="AI236" s="42">
        <f t="shared" si="283"/>
        <v>0</v>
      </c>
      <c r="AJ236" s="42">
        <f t="shared" si="286"/>
        <v>20894.956735388572</v>
      </c>
      <c r="AK236" s="42">
        <f t="shared" si="290"/>
        <v>197028.62851851544</v>
      </c>
    </row>
    <row r="237" spans="1:39" ht="15" x14ac:dyDescent="0.2">
      <c r="A237" s="48"/>
      <c r="D237" s="1"/>
      <c r="E237" s="1"/>
      <c r="F237" s="37"/>
      <c r="I237" s="2">
        <f t="shared" si="268"/>
        <v>14</v>
      </c>
      <c r="J237" s="11">
        <f t="shared" si="257"/>
        <v>266996.83862083073</v>
      </c>
      <c r="K237" s="11">
        <f t="shared" si="269"/>
        <v>2669.9683862083075</v>
      </c>
      <c r="L237" s="24">
        <f t="shared" si="276"/>
        <v>29362.478335247903</v>
      </c>
      <c r="M237" s="11">
        <f t="shared" si="255"/>
        <v>602229</v>
      </c>
      <c r="N237" s="78">
        <f t="shared" si="258"/>
        <v>0</v>
      </c>
      <c r="O237" s="35">
        <f t="shared" si="259"/>
        <v>0</v>
      </c>
      <c r="P237" s="35">
        <f t="shared" si="281"/>
        <v>6.0222899999999999</v>
      </c>
      <c r="Q237">
        <f t="shared" si="261"/>
        <v>78</v>
      </c>
      <c r="R237" s="45">
        <f>1000*VLOOKUP(Q237, '[1]Mortality (Interventions) L'!$B$8:$AV$128, 25)</f>
        <v>30.104493587586056</v>
      </c>
      <c r="S237" s="46">
        <f>VLOOKUP(I237, '[1]Lapse Rates'!$A$4:$F$24, 3)</f>
        <v>1.1365788999999999E-3</v>
      </c>
      <c r="T237" s="33">
        <f t="shared" si="287"/>
        <v>0.8057883380616444</v>
      </c>
      <c r="U237" s="33">
        <f t="shared" si="277"/>
        <v>2.4257849856128399E-2</v>
      </c>
      <c r="V237" s="39">
        <f t="shared" si="271"/>
        <v>9.1584202290693193E-4</v>
      </c>
      <c r="W237" s="32">
        <f t="shared" si="278"/>
        <v>0.78061464618260912</v>
      </c>
      <c r="X237" s="31"/>
      <c r="Y237" s="5">
        <f t="shared" si="284"/>
        <v>0</v>
      </c>
      <c r="Z237" s="5">
        <f t="shared" si="273"/>
        <v>4.8526910504252605</v>
      </c>
      <c r="AA237" s="5">
        <f t="shared" si="279"/>
        <v>0</v>
      </c>
      <c r="AB237" s="5">
        <f t="shared" si="262"/>
        <v>4.7010877775590654</v>
      </c>
      <c r="AC237" s="32"/>
      <c r="AD237" s="5">
        <f t="shared" si="285"/>
        <v>208421.64271187497</v>
      </c>
      <c r="AE237" s="5">
        <f t="shared" si="264"/>
        <v>-2084.2164271187498</v>
      </c>
      <c r="AF237" s="5">
        <f t="shared" si="282"/>
        <v>-22920.780636714066</v>
      </c>
      <c r="AG237" s="5">
        <f t="shared" si="288"/>
        <v>-14608.780661006349</v>
      </c>
      <c r="AH237" s="5">
        <f t="shared" si="289"/>
        <v>168807.86498703581</v>
      </c>
      <c r="AI237" s="42">
        <f t="shared" si="283"/>
        <v>0</v>
      </c>
      <c r="AJ237" s="42">
        <f t="shared" si="286"/>
        <v>20242.177567526633</v>
      </c>
      <c r="AK237" s="42">
        <f t="shared" si="290"/>
        <v>189050.04255456245</v>
      </c>
    </row>
    <row r="238" spans="1:39" ht="15" x14ac:dyDescent="0.2">
      <c r="A238" s="48"/>
      <c r="D238" s="1"/>
      <c r="E238" s="1"/>
      <c r="F238" s="1"/>
      <c r="I238" s="2">
        <f t="shared" si="268"/>
        <v>15</v>
      </c>
      <c r="J238" s="11">
        <f t="shared" si="257"/>
        <v>266996.83862083073</v>
      </c>
      <c r="K238" s="11">
        <f t="shared" si="269"/>
        <v>2669.9683862083075</v>
      </c>
      <c r="L238" s="24">
        <f t="shared" si="276"/>
        <v>29362.478335247903</v>
      </c>
      <c r="M238" s="11">
        <f t="shared" si="255"/>
        <v>602229</v>
      </c>
      <c r="N238" s="78">
        <f t="shared" si="258"/>
        <v>0</v>
      </c>
      <c r="O238" s="35">
        <f t="shared" si="259"/>
        <v>0</v>
      </c>
      <c r="P238" s="35">
        <f t="shared" si="281"/>
        <v>6.0222899999999999</v>
      </c>
      <c r="Q238">
        <f t="shared" si="261"/>
        <v>79</v>
      </c>
      <c r="R238" s="45">
        <f>1000*VLOOKUP(Q238, '[1]Mortality (Interventions) L'!$B$8:$AV$128, 25)</f>
        <v>34.220034777167477</v>
      </c>
      <c r="S238" s="46">
        <f>VLOOKUP(I238, '[1]Lapse Rates'!$A$4:$F$24, 3)</f>
        <v>1.0075606E-3</v>
      </c>
      <c r="T238" s="33">
        <f t="shared" si="287"/>
        <v>0.78061464618260912</v>
      </c>
      <c r="U238" s="33">
        <f t="shared" si="277"/>
        <v>2.6712660339935169E-2</v>
      </c>
      <c r="V238" s="39">
        <f t="shared" si="271"/>
        <v>7.8651656127653731E-4</v>
      </c>
      <c r="W238" s="32">
        <f t="shared" si="278"/>
        <v>0.75311546928139739</v>
      </c>
      <c r="X238" s="31"/>
      <c r="Y238" s="5">
        <f t="shared" si="284"/>
        <v>0</v>
      </c>
      <c r="Z238" s="5">
        <f t="shared" si="273"/>
        <v>4.7010877775590654</v>
      </c>
      <c r="AA238" s="5">
        <f t="shared" si="279"/>
        <v>0</v>
      </c>
      <c r="AB238" s="5">
        <f t="shared" si="262"/>
        <v>4.5354797594986662</v>
      </c>
      <c r="AC238" s="32"/>
      <c r="AD238" s="5">
        <f t="shared" si="285"/>
        <v>201079.44941457646</v>
      </c>
      <c r="AE238" s="5">
        <f t="shared" si="264"/>
        <v>-2010.7944941457647</v>
      </c>
      <c r="AF238" s="5">
        <f t="shared" si="282"/>
        <v>-22113.336650715089</v>
      </c>
      <c r="AG238" s="5">
        <f t="shared" si="288"/>
        <v>-16087.138723858818</v>
      </c>
      <c r="AH238" s="5">
        <f t="shared" si="289"/>
        <v>160868.17954585681</v>
      </c>
      <c r="AI238" s="42">
        <f t="shared" si="283"/>
        <v>0</v>
      </c>
      <c r="AJ238" s="42">
        <f t="shared" si="286"/>
        <v>19529.096224405232</v>
      </c>
      <c r="AK238" s="42">
        <f t="shared" si="290"/>
        <v>180397.27577026203</v>
      </c>
    </row>
    <row r="239" spans="1:39" ht="15" x14ac:dyDescent="0.2">
      <c r="I239" s="2">
        <f t="shared" si="268"/>
        <v>16</v>
      </c>
      <c r="J239" s="11">
        <f t="shared" si="257"/>
        <v>266996.83862083073</v>
      </c>
      <c r="K239" s="11">
        <f t="shared" si="269"/>
        <v>2669.9683862083075</v>
      </c>
      <c r="L239" s="24">
        <f t="shared" si="276"/>
        <v>29362.478335247903</v>
      </c>
      <c r="M239" s="11">
        <f t="shared" si="255"/>
        <v>602229</v>
      </c>
      <c r="N239" s="78">
        <f t="shared" si="258"/>
        <v>0</v>
      </c>
      <c r="O239" s="35">
        <f t="shared" si="259"/>
        <v>0</v>
      </c>
      <c r="P239" s="35">
        <f t="shared" si="281"/>
        <v>6.0222899999999999</v>
      </c>
      <c r="Q239">
        <f t="shared" si="261"/>
        <v>80</v>
      </c>
      <c r="R239" s="45">
        <f>1000*VLOOKUP(Q239, '[1]Mortality (Interventions) L'!$B$8:$AV$128, 25)</f>
        <v>38.760338930840916</v>
      </c>
      <c r="S239" s="46">
        <f>VLOOKUP(I239, '[1]Lapse Rates'!$A$4:$F$24, 3)</f>
        <v>8.9731130000000002E-4</v>
      </c>
      <c r="T239" s="33">
        <f t="shared" si="287"/>
        <v>0.75311546928139739</v>
      </c>
      <c r="U239" s="33">
        <f t="shared" si="277"/>
        <v>2.9191010843406275E-2</v>
      </c>
      <c r="V239" s="39">
        <f t="shared" si="271"/>
        <v>6.7577902079100081E-4</v>
      </c>
      <c r="W239" s="32">
        <f t="shared" si="278"/>
        <v>0.72324867941720006</v>
      </c>
      <c r="X239" s="31"/>
      <c r="Y239" s="5">
        <f t="shared" si="284"/>
        <v>0</v>
      </c>
      <c r="Z239" s="5">
        <f t="shared" si="273"/>
        <v>4.5354797594986662</v>
      </c>
      <c r="AA239" s="5">
        <f t="shared" si="279"/>
        <v>0</v>
      </c>
      <c r="AB239" s="5">
        <f t="shared" si="262"/>
        <v>4.35561328956741</v>
      </c>
      <c r="AC239" s="32"/>
      <c r="AD239" s="5">
        <f t="shared" si="285"/>
        <v>193105.11094108311</v>
      </c>
      <c r="AE239" s="5">
        <f t="shared" si="264"/>
        <v>-1931.0511094108313</v>
      </c>
      <c r="AF239" s="5">
        <f t="shared" si="282"/>
        <v>-21236.373680384193</v>
      </c>
      <c r="AG239" s="5">
        <f t="shared" si="288"/>
        <v>-17579.673269213719</v>
      </c>
      <c r="AH239" s="5">
        <f t="shared" si="289"/>
        <v>152358.01288207437</v>
      </c>
      <c r="AI239" s="42">
        <f t="shared" si="283"/>
        <v>0</v>
      </c>
      <c r="AJ239" s="42">
        <f t="shared" si="286"/>
        <v>18754.62020005146</v>
      </c>
      <c r="AK239" s="42">
        <f t="shared" si="290"/>
        <v>171112.63308212583</v>
      </c>
    </row>
    <row r="240" spans="1:39" ht="15" x14ac:dyDescent="0.2">
      <c r="I240" s="2">
        <f t="shared" si="268"/>
        <v>17</v>
      </c>
      <c r="J240" s="11">
        <f t="shared" si="257"/>
        <v>266996.83862083073</v>
      </c>
      <c r="K240" s="11">
        <f t="shared" si="269"/>
        <v>2669.9683862083075</v>
      </c>
      <c r="L240" s="24">
        <f t="shared" si="276"/>
        <v>29362.478335247903</v>
      </c>
      <c r="M240" s="11">
        <f t="shared" si="255"/>
        <v>602229</v>
      </c>
      <c r="N240" s="78">
        <f t="shared" si="258"/>
        <v>0</v>
      </c>
      <c r="O240" s="35">
        <f t="shared" si="259"/>
        <v>0</v>
      </c>
      <c r="P240" s="35">
        <f t="shared" si="281"/>
        <v>6.0222899999999999</v>
      </c>
      <c r="Q240">
        <f t="shared" si="261"/>
        <v>81</v>
      </c>
      <c r="R240" s="45">
        <f>1000*VLOOKUP(Q240, '[1]Mortality (Interventions) L'!$B$8:$AV$128, 25)</f>
        <v>43.800847103875348</v>
      </c>
      <c r="S240" s="46">
        <f>VLOOKUP(I240, '[1]Lapse Rates'!$A$4:$F$24, 3)</f>
        <v>7.4594940000000001E-4</v>
      </c>
      <c r="T240" s="33">
        <f t="shared" si="287"/>
        <v>0.72324867941720006</v>
      </c>
      <c r="U240" s="33">
        <f t="shared" si="277"/>
        <v>3.1678904825232536E-2</v>
      </c>
      <c r="V240" s="39">
        <f t="shared" si="271"/>
        <v>5.3950691846205276E-4</v>
      </c>
      <c r="W240" s="32">
        <f t="shared" si="278"/>
        <v>0.6910302676735055</v>
      </c>
      <c r="X240" s="31"/>
      <c r="Y240" s="5">
        <f t="shared" si="284"/>
        <v>0</v>
      </c>
      <c r="Z240" s="5">
        <f t="shared" si="273"/>
        <v>4.35561328956741</v>
      </c>
      <c r="AA240" s="5">
        <f t="shared" si="279"/>
        <v>0</v>
      </c>
      <c r="AB240" s="5">
        <f t="shared" si="262"/>
        <v>4.1615846707074757</v>
      </c>
      <c r="AC240" s="32"/>
      <c r="AD240" s="5">
        <f t="shared" si="285"/>
        <v>184502.8968601324</v>
      </c>
      <c r="AE240" s="5">
        <f t="shared" si="264"/>
        <v>-1845.0289686013243</v>
      </c>
      <c r="AF240" s="5">
        <f t="shared" si="282"/>
        <v>-20290.361263563864</v>
      </c>
      <c r="AG240" s="5">
        <f t="shared" si="288"/>
        <v>-19077.955173994964</v>
      </c>
      <c r="AH240" s="5">
        <f t="shared" si="289"/>
        <v>143289.55145397226</v>
      </c>
      <c r="AI240" s="42">
        <f t="shared" si="283"/>
        <v>0</v>
      </c>
      <c r="AJ240" s="42">
        <f t="shared" si="286"/>
        <v>17919.16412582291</v>
      </c>
      <c r="AK240" s="42">
        <f t="shared" si="290"/>
        <v>161208.71557979519</v>
      </c>
    </row>
    <row r="241" spans="1:39" ht="15" x14ac:dyDescent="0.2">
      <c r="I241" s="2">
        <f t="shared" si="268"/>
        <v>18</v>
      </c>
      <c r="J241" s="11">
        <f t="shared" si="257"/>
        <v>266996.83862083073</v>
      </c>
      <c r="K241" s="11">
        <f t="shared" si="269"/>
        <v>2669.9683862083075</v>
      </c>
      <c r="L241" s="24">
        <f t="shared" si="276"/>
        <v>29362.478335247903</v>
      </c>
      <c r="M241" s="11">
        <f t="shared" si="255"/>
        <v>602229</v>
      </c>
      <c r="N241" s="78">
        <f t="shared" si="258"/>
        <v>0</v>
      </c>
      <c r="O241" s="35">
        <f t="shared" si="259"/>
        <v>0</v>
      </c>
      <c r="P241" s="35">
        <f t="shared" si="281"/>
        <v>6.0222899999999999</v>
      </c>
      <c r="Q241">
        <f t="shared" si="261"/>
        <v>82</v>
      </c>
      <c r="R241" s="45">
        <f>1000*VLOOKUP(Q241, '[1]Mortality (Interventions) L'!$B$8:$AV$128, 25)</f>
        <v>49.517489688691683</v>
      </c>
      <c r="S241" s="46">
        <f>VLOOKUP(I241, '[1]Lapse Rates'!$A$4:$F$24, 3)</f>
        <v>5.9837330000000002E-4</v>
      </c>
      <c r="T241" s="33">
        <f t="shared" si="287"/>
        <v>0.6910302676735055</v>
      </c>
      <c r="U241" s="33">
        <f t="shared" si="277"/>
        <v>3.4218084154096669E-2</v>
      </c>
      <c r="V241" s="39">
        <f t="shared" si="271"/>
        <v>4.1349406166767881E-4</v>
      </c>
      <c r="W241" s="32">
        <f t="shared" si="278"/>
        <v>0.65639868945774116</v>
      </c>
      <c r="X241" s="31"/>
      <c r="Y241" s="5">
        <f t="shared" si="284"/>
        <v>0</v>
      </c>
      <c r="Z241" s="5">
        <f t="shared" si="273"/>
        <v>4.1615846707074757</v>
      </c>
      <c r="AA241" s="5">
        <f t="shared" si="279"/>
        <v>0</v>
      </c>
      <c r="AB241" s="5">
        <f t="shared" si="262"/>
        <v>3.95302326353446</v>
      </c>
      <c r="AC241" s="32"/>
      <c r="AD241" s="5">
        <f t="shared" si="285"/>
        <v>175256.3749600733</v>
      </c>
      <c r="AE241" s="5">
        <f t="shared" si="264"/>
        <v>-1752.5637496007332</v>
      </c>
      <c r="AF241" s="5">
        <f t="shared" si="282"/>
        <v>-19273.49229848804</v>
      </c>
      <c r="AG241" s="5">
        <f t="shared" si="288"/>
        <v>-20607.122602037482</v>
      </c>
      <c r="AH241" s="5">
        <f t="shared" si="289"/>
        <v>133623.19630994706</v>
      </c>
      <c r="AI241" s="42">
        <f t="shared" si="283"/>
        <v>0</v>
      </c>
      <c r="AJ241" s="42">
        <f t="shared" si="286"/>
        <v>17021.132131203558</v>
      </c>
      <c r="AK241" s="42">
        <f t="shared" si="290"/>
        <v>150644.3284411506</v>
      </c>
    </row>
    <row r="242" spans="1:39" ht="15" x14ac:dyDescent="0.2">
      <c r="I242" s="2">
        <f t="shared" si="268"/>
        <v>19</v>
      </c>
      <c r="J242" s="11">
        <f t="shared" si="257"/>
        <v>266996.83862083073</v>
      </c>
      <c r="K242" s="11">
        <f t="shared" si="269"/>
        <v>2669.9683862083075</v>
      </c>
      <c r="L242" s="24">
        <f t="shared" si="276"/>
        <v>29362.478335247903</v>
      </c>
      <c r="M242" s="11">
        <f t="shared" si="255"/>
        <v>602229</v>
      </c>
      <c r="N242" s="78">
        <f t="shared" si="258"/>
        <v>0</v>
      </c>
      <c r="O242" s="35">
        <f t="shared" si="259"/>
        <v>0</v>
      </c>
      <c r="P242" s="35">
        <f t="shared" si="281"/>
        <v>6.0222899999999999</v>
      </c>
      <c r="Q242">
        <f t="shared" si="261"/>
        <v>83</v>
      </c>
      <c r="R242" s="45">
        <f>1000*VLOOKUP(Q242, '[1]Mortality (Interventions) L'!$B$8:$AV$128, 25)</f>
        <v>55.993318394468233</v>
      </c>
      <c r="S242" s="46">
        <f>VLOOKUP(I242, '[1]Lapse Rates'!$A$4:$F$24, 3)</f>
        <v>4.66450453E-2</v>
      </c>
      <c r="T242" s="33">
        <f t="shared" si="287"/>
        <v>0.65639868945774116</v>
      </c>
      <c r="U242" s="33">
        <f t="shared" si="277"/>
        <v>3.6753940812518975E-2</v>
      </c>
      <c r="V242" s="39">
        <f t="shared" si="271"/>
        <v>3.0617746604616969E-2</v>
      </c>
      <c r="W242" s="32">
        <f t="shared" si="278"/>
        <v>0.58902700204060521</v>
      </c>
      <c r="X242" s="31"/>
      <c r="Y242" s="5">
        <f t="shared" si="284"/>
        <v>0</v>
      </c>
      <c r="Z242" s="5">
        <f t="shared" si="273"/>
        <v>3.95302326353446</v>
      </c>
      <c r="AA242" s="5">
        <f t="shared" si="279"/>
        <v>0</v>
      </c>
      <c r="AB242" s="5">
        <f t="shared" si="262"/>
        <v>3.5472914241191162</v>
      </c>
      <c r="AC242" s="32"/>
      <c r="AD242" s="5">
        <f t="shared" si="285"/>
        <v>157268.3474071472</v>
      </c>
      <c r="AE242" s="5">
        <f t="shared" si="264"/>
        <v>-1572.6834740714721</v>
      </c>
      <c r="AF242" s="5">
        <f t="shared" si="282"/>
        <v>-17295.292586293293</v>
      </c>
      <c r="AG242" s="5">
        <f t="shared" si="288"/>
        <v>-22134.289021582488</v>
      </c>
      <c r="AH242" s="5">
        <f t="shared" si="289"/>
        <v>116266.08232519994</v>
      </c>
      <c r="AI242" s="42">
        <f t="shared" si="283"/>
        <v>0</v>
      </c>
      <c r="AJ242" s="42">
        <f t="shared" si="286"/>
        <v>15274.132423416884</v>
      </c>
      <c r="AK242" s="42">
        <f t="shared" si="290"/>
        <v>131540.21474861683</v>
      </c>
    </row>
    <row r="243" spans="1:39" ht="15" x14ac:dyDescent="0.2">
      <c r="I243" s="2">
        <f t="shared" si="268"/>
        <v>20</v>
      </c>
      <c r="J243" s="11">
        <f t="shared" si="257"/>
        <v>266996.83862083073</v>
      </c>
      <c r="K243" s="11">
        <f t="shared" si="269"/>
        <v>2669.9683862083075</v>
      </c>
      <c r="L243" s="24">
        <f t="shared" si="276"/>
        <v>29362.478335247903</v>
      </c>
      <c r="M243" s="11">
        <f t="shared" si="255"/>
        <v>602229</v>
      </c>
      <c r="N243" s="78">
        <f t="shared" si="258"/>
        <v>0</v>
      </c>
      <c r="O243" s="35">
        <f t="shared" si="259"/>
        <v>0</v>
      </c>
      <c r="P243" s="35">
        <f t="shared" si="281"/>
        <v>6.0222899999999999</v>
      </c>
      <c r="Q243">
        <f t="shared" si="261"/>
        <v>84</v>
      </c>
      <c r="R243" s="45">
        <f>1000*VLOOKUP(Q243, '[1]Mortality (Interventions) L'!$B$8:$AV$128, 25)</f>
        <v>63.353997854499688</v>
      </c>
      <c r="S243" s="46">
        <f>VLOOKUP(I243, '[1]Lapse Rates'!$A$4:$F$24, 3)</f>
        <v>0</v>
      </c>
      <c r="T243" s="33">
        <f t="shared" si="287"/>
        <v>0.58902700204060521</v>
      </c>
      <c r="U243" s="33">
        <f t="shared" si="277"/>
        <v>3.7317215423522891E-2</v>
      </c>
      <c r="V243" s="39">
        <f t="shared" si="271"/>
        <v>0</v>
      </c>
      <c r="W243" s="32">
        <f t="shared" si="278"/>
        <v>0.55170978661708237</v>
      </c>
      <c r="X243" s="31"/>
      <c r="Y243" s="5">
        <f t="shared" si="284"/>
        <v>0</v>
      </c>
      <c r="Z243" s="5">
        <f t="shared" si="273"/>
        <v>3.5472914241191162</v>
      </c>
      <c r="AA243" s="5">
        <f t="shared" si="279"/>
        <v>0</v>
      </c>
      <c r="AB243" s="5">
        <f t="shared" si="262"/>
        <v>3.3225563308461887</v>
      </c>
      <c r="AC243" s="32"/>
      <c r="AD243" s="5">
        <f>$W243*J243</f>
        <v>147304.76886293411</v>
      </c>
      <c r="AE243" s="5">
        <f t="shared" si="264"/>
        <v>-1473.0476886293411</v>
      </c>
      <c r="AF243" s="5">
        <f t="shared" si="282"/>
        <v>-16199.566656888324</v>
      </c>
      <c r="AG243" s="5">
        <f t="shared" si="288"/>
        <v>-22473.509327292766</v>
      </c>
      <c r="AH243" s="5">
        <f t="shared" si="289"/>
        <v>107158.6451901237</v>
      </c>
      <c r="AI243" s="42">
        <f t="shared" si="283"/>
        <v>0</v>
      </c>
      <c r="AJ243" s="42">
        <f t="shared" si="286"/>
        <v>14306.439836488007</v>
      </c>
      <c r="AK243" s="42">
        <f t="shared" si="290"/>
        <v>121465.0850266117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4692186.2339404179</v>
      </c>
      <c r="AE246" s="21">
        <f t="shared" ref="AE246:AK246" si="291">SUM(AE223:AE243)</f>
        <v>-148407.9729935737</v>
      </c>
      <c r="AF246" s="21">
        <f t="shared" si="291"/>
        <v>-494962.19702098175</v>
      </c>
      <c r="AG246" s="21">
        <f t="shared" si="291"/>
        <v>-232651.57524550977</v>
      </c>
      <c r="AH246" s="21">
        <f t="shared" si="291"/>
        <v>3816164.4886803534</v>
      </c>
      <c r="AI246" s="21">
        <f t="shared" si="291"/>
        <v>0</v>
      </c>
      <c r="AJ246" s="21">
        <f t="shared" si="291"/>
        <v>430039.26998359326</v>
      </c>
      <c r="AK246" s="21">
        <f t="shared" si="291"/>
        <v>4246203.7586639468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2314167.2326094834</v>
      </c>
      <c r="AE248" s="21">
        <f t="shared" ref="AE248:AK248" si="292">AE223+NPV($D$6,AE224:AE243)</f>
        <v>-124863.86766619493</v>
      </c>
      <c r="AF248" s="21">
        <f t="shared" si="292"/>
        <v>-236040.29885584756</v>
      </c>
      <c r="AG248" s="21">
        <f t="shared" si="292"/>
        <v>-75381.354802291578</v>
      </c>
      <c r="AH248" s="21">
        <f t="shared" si="292"/>
        <v>1877881.711285149</v>
      </c>
      <c r="AI248" s="21">
        <f t="shared" si="292"/>
        <v>0</v>
      </c>
      <c r="AJ248" s="21">
        <f t="shared" si="292"/>
        <v>199059.84363518926</v>
      </c>
      <c r="AK248" s="21">
        <f t="shared" si="292"/>
        <v>2076941.5549203386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3464952.6755330646</v>
      </c>
      <c r="AE250" s="21">
        <f t="shared" ref="AE250:AK250" si="293">AE223+NPV($D$7,AE224:AE243)</f>
        <v>-136228.51427482194</v>
      </c>
      <c r="AF250" s="21">
        <f t="shared" si="293"/>
        <v>-361020.87598824076</v>
      </c>
      <c r="AG250" s="21">
        <f t="shared" si="293"/>
        <v>-146473.69733371973</v>
      </c>
      <c r="AH250" s="21">
        <f t="shared" si="293"/>
        <v>2821229.5879362836</v>
      </c>
      <c r="AI250" s="21">
        <f t="shared" si="293"/>
        <v>0</v>
      </c>
      <c r="AJ250" s="21">
        <f t="shared" si="293"/>
        <v>310839.65001859452</v>
      </c>
      <c r="AK250" s="21">
        <f t="shared" si="293"/>
        <v>3132069.2379548769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251393.92543828985</v>
      </c>
    </row>
    <row r="254" spans="1:39" ht="15" x14ac:dyDescent="0.2">
      <c r="G254" s="58" t="s">
        <v>117</v>
      </c>
      <c r="H254" s="57"/>
      <c r="I254" s="57"/>
      <c r="J254" s="11">
        <f>H$253</f>
        <v>251393.92543828985</v>
      </c>
      <c r="K254" s="11">
        <f>J254*$C$10</f>
        <v>100557.57017531595</v>
      </c>
      <c r="L254" s="24">
        <f>$C$263</f>
        <v>35191.427204688625</v>
      </c>
      <c r="M254" s="11">
        <f t="shared" ref="M254:M274" si="29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95">O254*W254</f>
        <v>0</v>
      </c>
      <c r="AB254" s="5">
        <f>P254*W254</f>
        <v>6.0222899999999999</v>
      </c>
      <c r="AC254" s="32"/>
      <c r="AD254" s="5">
        <f>$W254*J254</f>
        <v>251393.92543828985</v>
      </c>
      <c r="AE254" s="5">
        <f>-$W254*K254</f>
        <v>-100557.57017531595</v>
      </c>
      <c r="AF254" s="5">
        <f>-$W254*L254</f>
        <v>-35191.427204688625</v>
      </c>
      <c r="AG254" s="5"/>
      <c r="AH254" s="5">
        <f>SUM(AD254:AG254)</f>
        <v>115644.92805828527</v>
      </c>
      <c r="AI254" s="42">
        <f>Y254-AA254</f>
        <v>0</v>
      </c>
      <c r="AJ254" s="42"/>
      <c r="AK254" s="42">
        <f>SUM(AH254:AJ254)</f>
        <v>115644.92805828527</v>
      </c>
      <c r="AL254" s="6" t="s">
        <v>39</v>
      </c>
      <c r="AM254" s="36">
        <f>AK281</f>
        <v>2952127.1630659145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96">H$253</f>
        <v>251393.92543828985</v>
      </c>
      <c r="K255" s="11"/>
      <c r="L255" s="24"/>
      <c r="M255" s="11">
        <f t="shared" si="294"/>
        <v>602229</v>
      </c>
      <c r="N255" s="78">
        <f t="shared" ref="N255:N274" si="297">N223</f>
        <v>0</v>
      </c>
      <c r="O255" s="35">
        <f t="shared" ref="O255:O274" si="298">M255*N255/1000</f>
        <v>0</v>
      </c>
      <c r="P255" s="35">
        <f t="shared" ref="P255:P256" si="299">$H$14*M255/1000</f>
        <v>6.0222899999999999</v>
      </c>
      <c r="Q255">
        <f t="shared" ref="Q255:Q274" si="300">Q5</f>
        <v>65</v>
      </c>
      <c r="R255" s="45">
        <f>1000*VLOOKUP(Q255, '[1]Mortality (Interventions) L'!$B$8:$AV$128, 28)</f>
        <v>6.6604210300354678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6.6604210300354677E-3</v>
      </c>
      <c r="V255" s="39">
        <f>MIN(S255*T255,T255-U255)</f>
        <v>3.4608985999999998E-3</v>
      </c>
      <c r="W255" s="32">
        <f>T255-SUM(U255:V255)</f>
        <v>0.98987868036996451</v>
      </c>
      <c r="X255" s="32"/>
      <c r="Y255" s="5">
        <f>AA254</f>
        <v>0</v>
      </c>
      <c r="Z255" s="5">
        <f>AB254</f>
        <v>6.0222899999999999</v>
      </c>
      <c r="AA255" s="5">
        <f t="shared" si="295"/>
        <v>0</v>
      </c>
      <c r="AB255" s="5">
        <f t="shared" ref="AB255:AB274" si="301">P255*W255</f>
        <v>5.9613364780052338</v>
      </c>
      <c r="AC255" s="32"/>
      <c r="AD255" s="5">
        <f t="shared" ref="AD255:AD257" si="302">$W255*J255</f>
        <v>248849.4871658796</v>
      </c>
      <c r="AE255" s="5">
        <f t="shared" ref="AE255:AE274" si="303">-$W255*K255</f>
        <v>0</v>
      </c>
      <c r="AF255" s="5">
        <f t="shared" ref="AF255:AF256" si="304">-$W255*L255</f>
        <v>0</v>
      </c>
      <c r="AG255" s="5">
        <f>-U255*M255</f>
        <v>-4011.0986964972299</v>
      </c>
      <c r="AH255" s="5">
        <f t="shared" ref="AH255:AH263" si="305">SUM(AD255:AG255)</f>
        <v>244838.38846938236</v>
      </c>
      <c r="AI255" s="42">
        <f>-M255*$W254*(N255-N254)/1000</f>
        <v>0</v>
      </c>
      <c r="AJ255" s="42">
        <f>$D$6*SUM(Y255:Z255,AD255:AE255)</f>
        <v>24412.725477621789</v>
      </c>
      <c r="AK255" s="42">
        <f t="shared" ref="AK255" si="306">SUM(AH255:AJ255)</f>
        <v>269251.11394700414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307">I255+1</f>
        <v>2</v>
      </c>
      <c r="J256" s="11">
        <f t="shared" si="296"/>
        <v>251393.92543828985</v>
      </c>
      <c r="K256" s="11">
        <f t="shared" ref="K256:K274" si="308">J256*$C$11</f>
        <v>2513.9392543828985</v>
      </c>
      <c r="L256" s="24">
        <f>$C$264</f>
        <v>27649.609441539931</v>
      </c>
      <c r="M256" s="11">
        <f t="shared" si="294"/>
        <v>602229</v>
      </c>
      <c r="N256" s="78">
        <f t="shared" si="297"/>
        <v>0</v>
      </c>
      <c r="O256" s="35">
        <f t="shared" si="298"/>
        <v>0</v>
      </c>
      <c r="P256" s="35">
        <f t="shared" si="299"/>
        <v>6.0222899999999999</v>
      </c>
      <c r="Q256">
        <f t="shared" si="300"/>
        <v>66</v>
      </c>
      <c r="R256" s="45">
        <f>1000*VLOOKUP(Q256, '[1]Mortality (Interventions) L'!$B$8:$AV$128, 28)</f>
        <v>7.3913654074683866</v>
      </c>
      <c r="S256" s="46">
        <f>VLOOKUP(I256, '[1]Lapse Rates'!$A$4:$F$24, 3)</f>
        <v>3.2267923000000001E-3</v>
      </c>
      <c r="T256" s="33">
        <f t="shared" ref="T256:T258" si="309">W255</f>
        <v>0.98987868036996451</v>
      </c>
      <c r="U256" s="33">
        <f>T256*R256/1000</f>
        <v>7.3165550356770115E-3</v>
      </c>
      <c r="V256" s="39">
        <f t="shared" ref="V256:V274" si="310">MIN(S256*T256,T256-U256)</f>
        <v>3.1941329037519627E-3</v>
      </c>
      <c r="W256" s="32">
        <f>T256-SUM(U256:V256)</f>
        <v>0.97936799243053552</v>
      </c>
      <c r="X256" s="32"/>
      <c r="Y256" s="5">
        <f t="shared" ref="Y256:Y257" si="311">AA255</f>
        <v>0</v>
      </c>
      <c r="Z256" s="5">
        <f t="shared" ref="Z256:Z274" si="312">AB255</f>
        <v>5.9613364780052338</v>
      </c>
      <c r="AA256" s="5">
        <f>O256*W256</f>
        <v>0</v>
      </c>
      <c r="AB256" s="5">
        <f t="shared" si="301"/>
        <v>5.8980380671344896</v>
      </c>
      <c r="AC256" s="32"/>
      <c r="AD256" s="5">
        <f t="shared" si="302"/>
        <v>246207.16406572965</v>
      </c>
      <c r="AE256" s="5">
        <f t="shared" si="303"/>
        <v>-2462.0716406572965</v>
      </c>
      <c r="AF256" s="5">
        <f t="shared" si="304"/>
        <v>-27079.142490249342</v>
      </c>
      <c r="AG256" s="5">
        <f t="shared" ref="AG256:AG259" si="313">-U256*M256</f>
        <v>-4406.241622580731</v>
      </c>
      <c r="AH256" s="5">
        <f t="shared" si="305"/>
        <v>212259.70831224229</v>
      </c>
      <c r="AI256" s="42">
        <f>-M256*($W255*N256-$W254*N255)/1000</f>
        <v>0</v>
      </c>
      <c r="AJ256" s="42">
        <f t="shared" ref="AJ256:AJ257" si="314">$D$6*SUM(Y256:Z256,AD256:AE256)</f>
        <v>23911.978374008093</v>
      </c>
      <c r="AK256" s="42">
        <f>SUM(AH256:AJ256)</f>
        <v>236171.68668625038</v>
      </c>
      <c r="AL256" s="48" t="s">
        <v>59</v>
      </c>
      <c r="AM256" s="54">
        <f>AK281/AD281</f>
        <v>0.90240714771731656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307"/>
        <v>3</v>
      </c>
      <c r="J257" s="11">
        <f t="shared" si="296"/>
        <v>251393.92543828985</v>
      </c>
      <c r="K257" s="11">
        <f t="shared" si="308"/>
        <v>2513.9392543828985</v>
      </c>
      <c r="L257" s="24">
        <f t="shared" ref="L257:L274" si="315">$C$264</f>
        <v>27649.609441539931</v>
      </c>
      <c r="M257" s="11">
        <f t="shared" si="294"/>
        <v>602229</v>
      </c>
      <c r="N257" s="78">
        <f t="shared" si="297"/>
        <v>0</v>
      </c>
      <c r="O257" s="35">
        <f t="shared" si="298"/>
        <v>0</v>
      </c>
      <c r="P257" s="35">
        <f>$H$14*M257/1000</f>
        <v>6.0222899999999999</v>
      </c>
      <c r="Q257">
        <f t="shared" si="300"/>
        <v>67</v>
      </c>
      <c r="R257" s="45">
        <f>1000*VLOOKUP(Q257, '[1]Mortality (Interventions) L'!$B$8:$AV$128, 28)</f>
        <v>8.1813838192449602</v>
      </c>
      <c r="S257" s="46">
        <f>VLOOKUP(I257, '[1]Lapse Rates'!$A$4:$F$24, 3)</f>
        <v>2.9657235000000001E-3</v>
      </c>
      <c r="T257" s="33">
        <f t="shared" si="309"/>
        <v>0.97936799243053552</v>
      </c>
      <c r="U257" s="33">
        <f t="shared" ref="U257:U274" si="316">T257*R257/1000</f>
        <v>8.0125854463576045E-3</v>
      </c>
      <c r="V257" s="39">
        <f t="shared" si="310"/>
        <v>2.9045346702990613E-3</v>
      </c>
      <c r="W257" s="32">
        <f t="shared" ref="W257:W274" si="317">T257-SUM(U257:V257)</f>
        <v>0.96845087231387883</v>
      </c>
      <c r="X257" s="32"/>
      <c r="Y257" s="5">
        <f t="shared" si="311"/>
        <v>0</v>
      </c>
      <c r="Z257" s="5">
        <f t="shared" si="312"/>
        <v>5.8980380671344896</v>
      </c>
      <c r="AA257" s="5">
        <f t="shared" ref="AA257:AA274" si="318">O257*W257</f>
        <v>0</v>
      </c>
      <c r="AB257" s="5">
        <f t="shared" si="301"/>
        <v>5.8322920038271491</v>
      </c>
      <c r="AC257" s="32"/>
      <c r="AD257" s="5">
        <f t="shared" si="302"/>
        <v>243462.66638512202</v>
      </c>
      <c r="AE257" s="5">
        <f t="shared" si="303"/>
        <v>-2434.6266638512202</v>
      </c>
      <c r="AF257" s="5">
        <f>-$W257*L257</f>
        <v>-26777.288382797407</v>
      </c>
      <c r="AG257" s="5">
        <f t="shared" si="313"/>
        <v>-4825.411320774494</v>
      </c>
      <c r="AH257" s="5">
        <f t="shared" si="305"/>
        <v>209425.34001769888</v>
      </c>
      <c r="AI257" s="42">
        <f>-M257*($W256*N257-$W255*N256)/1000</f>
        <v>0</v>
      </c>
      <c r="AJ257" s="42">
        <f t="shared" si="314"/>
        <v>23645.42929419105</v>
      </c>
      <c r="AK257" s="42">
        <f t="shared" ref="AK257:AK264" si="319">SUM(AH257:AJ257)</f>
        <v>233070.76931188992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307"/>
        <v>4</v>
      </c>
      <c r="J258" s="11">
        <f t="shared" si="296"/>
        <v>251393.92543828985</v>
      </c>
      <c r="K258" s="11">
        <f t="shared" si="308"/>
        <v>2513.9392543828985</v>
      </c>
      <c r="L258" s="24">
        <f t="shared" si="315"/>
        <v>27649.609441539931</v>
      </c>
      <c r="M258" s="11">
        <f t="shared" si="294"/>
        <v>602229</v>
      </c>
      <c r="N258" s="78">
        <f t="shared" si="297"/>
        <v>0</v>
      </c>
      <c r="O258" s="35">
        <f t="shared" si="298"/>
        <v>0</v>
      </c>
      <c r="P258" s="35">
        <f t="shared" ref="P258:P274" si="320">$H$14*M258/1000</f>
        <v>6.0222899999999999</v>
      </c>
      <c r="Q258">
        <f t="shared" si="300"/>
        <v>68</v>
      </c>
      <c r="R258" s="45">
        <f>1000*VLOOKUP(Q258, '[1]Mortality (Interventions) L'!$B$8:$AV$128, 28)</f>
        <v>9.0319994912136696</v>
      </c>
      <c r="S258" s="46">
        <f>VLOOKUP(I258, '[1]Lapse Rates'!$A$4:$F$24, 3)</f>
        <v>2.7812204999999998E-3</v>
      </c>
      <c r="T258" s="33">
        <f t="shared" si="309"/>
        <v>0.96845087231387883</v>
      </c>
      <c r="U258" s="33">
        <f t="shared" si="316"/>
        <v>8.7470477860043892E-3</v>
      </c>
      <c r="V258" s="39">
        <f t="shared" si="310"/>
        <v>2.6934754193222422E-3</v>
      </c>
      <c r="W258" s="32">
        <f t="shared" si="317"/>
        <v>0.95701034910855221</v>
      </c>
      <c r="X258" s="32"/>
      <c r="Y258" s="5">
        <f>AA257</f>
        <v>0</v>
      </c>
      <c r="Z258" s="5">
        <f t="shared" si="312"/>
        <v>5.8322920038271491</v>
      </c>
      <c r="AA258" s="5">
        <f t="shared" si="318"/>
        <v>0</v>
      </c>
      <c r="AB258" s="5">
        <f t="shared" si="301"/>
        <v>5.7633938553329429</v>
      </c>
      <c r="AC258" s="32"/>
      <c r="AD258" s="5">
        <f>$W258*J258</f>
        <v>240586.5883474671</v>
      </c>
      <c r="AE258" s="5">
        <f t="shared" si="303"/>
        <v>-2405.8658834746711</v>
      </c>
      <c r="AF258" s="5">
        <f t="shared" ref="AF258:AF274" si="321">-$W258*L258</f>
        <v>-26460.962384363251</v>
      </c>
      <c r="AG258" s="5">
        <f t="shared" si="313"/>
        <v>-5267.7258411176372</v>
      </c>
      <c r="AH258" s="5">
        <f t="shared" si="305"/>
        <v>206452.03423851152</v>
      </c>
      <c r="AI258" s="42">
        <f t="shared" ref="AI258:AI274" si="322">-M258*($W257*N258-$W256*N257)/1000</f>
        <v>0</v>
      </c>
      <c r="AJ258" s="42">
        <f>$D$6*SUM(Y258:Z258,AD258:AE258)</f>
        <v>23366.101021563234</v>
      </c>
      <c r="AK258" s="42">
        <f t="shared" si="319"/>
        <v>229818.13526007475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307"/>
        <v>5</v>
      </c>
      <c r="J259" s="11">
        <f t="shared" si="296"/>
        <v>251393.92543828985</v>
      </c>
      <c r="K259" s="11">
        <f t="shared" si="308"/>
        <v>2513.9392543828985</v>
      </c>
      <c r="L259" s="24">
        <f t="shared" si="315"/>
        <v>27649.609441539931</v>
      </c>
      <c r="M259" s="11">
        <f t="shared" si="294"/>
        <v>602229</v>
      </c>
      <c r="N259" s="78">
        <f t="shared" si="297"/>
        <v>0</v>
      </c>
      <c r="O259" s="35">
        <f t="shared" si="298"/>
        <v>0</v>
      </c>
      <c r="P259" s="35">
        <f t="shared" si="320"/>
        <v>6.0222899999999999</v>
      </c>
      <c r="Q259">
        <f t="shared" si="300"/>
        <v>69</v>
      </c>
      <c r="R259" s="45">
        <f>1000*VLOOKUP(Q259, '[1]Mortality (Interventions) L'!$B$8:$AV$128, 28)</f>
        <v>9.9954344669437827</v>
      </c>
      <c r="S259" s="46">
        <f>VLOOKUP(I259, '[1]Lapse Rates'!$A$4:$F$24, 3)</f>
        <v>2.4845683E-3</v>
      </c>
      <c r="T259" s="33">
        <f>W258</f>
        <v>0.95701034910855221</v>
      </c>
      <c r="U259" s="33">
        <f t="shared" si="316"/>
        <v>9.5657342287015241E-3</v>
      </c>
      <c r="V259" s="39">
        <f t="shared" si="310"/>
        <v>2.3777575761670419E-3</v>
      </c>
      <c r="W259" s="32">
        <f t="shared" si="317"/>
        <v>0.94506685730368367</v>
      </c>
      <c r="X259" s="32"/>
      <c r="Y259" s="5">
        <f t="shared" ref="Y259:Y274" si="323">AA258</f>
        <v>0</v>
      </c>
      <c r="Z259" s="5">
        <f t="shared" si="312"/>
        <v>5.7633938553329429</v>
      </c>
      <c r="AA259" s="5">
        <f t="shared" si="318"/>
        <v>0</v>
      </c>
      <c r="AB259" s="5">
        <f t="shared" si="301"/>
        <v>5.6914666840714014</v>
      </c>
      <c r="AC259" s="32"/>
      <c r="AD259" s="5">
        <f t="shared" ref="AD259:AD273" si="324">$W259*J259</f>
        <v>237584.06705920116</v>
      </c>
      <c r="AE259" s="5">
        <f t="shared" si="303"/>
        <v>-2375.8406705920115</v>
      </c>
      <c r="AF259" s="5">
        <f t="shared" si="321"/>
        <v>-26130.729500590402</v>
      </c>
      <c r="AG259" s="5">
        <f t="shared" si="313"/>
        <v>-5760.7625588166902</v>
      </c>
      <c r="AH259" s="5">
        <f t="shared" si="305"/>
        <v>203316.73432920204</v>
      </c>
      <c r="AI259" s="42">
        <f t="shared" si="322"/>
        <v>0</v>
      </c>
      <c r="AJ259" s="42">
        <f t="shared" ref="AJ259:AJ274" si="325">$D$6*SUM(Y259:Z259,AD259:AE259)</f>
        <v>23074.492397659767</v>
      </c>
      <c r="AK259" s="42">
        <f t="shared" si="319"/>
        <v>226391.22672686182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307"/>
        <v>6</v>
      </c>
      <c r="J260" s="11">
        <f t="shared" si="296"/>
        <v>251393.92543828985</v>
      </c>
      <c r="K260" s="11">
        <f t="shared" si="308"/>
        <v>2513.9392543828985</v>
      </c>
      <c r="L260" s="24">
        <f t="shared" si="315"/>
        <v>27649.609441539931</v>
      </c>
      <c r="M260" s="11">
        <f t="shared" si="294"/>
        <v>602229</v>
      </c>
      <c r="N260" s="78">
        <f t="shared" si="297"/>
        <v>0</v>
      </c>
      <c r="O260" s="35">
        <f t="shared" si="298"/>
        <v>0</v>
      </c>
      <c r="P260" s="35">
        <f t="shared" si="320"/>
        <v>6.0222899999999999</v>
      </c>
      <c r="Q260">
        <f t="shared" si="300"/>
        <v>70</v>
      </c>
      <c r="R260" s="45">
        <f>1000*VLOOKUP(Q260, '[1]Mortality (Interventions) L'!$B$8:$AV$128, 28)</f>
        <v>11.088532490195558</v>
      </c>
      <c r="S260" s="46">
        <f>VLOOKUP(I260, '[1]Lapse Rates'!$A$4:$F$24, 3)</f>
        <v>2.4510465999999999E-3</v>
      </c>
      <c r="T260" s="33">
        <f t="shared" ref="T260:T274" si="326">W259</f>
        <v>0.94506685730368367</v>
      </c>
      <c r="U260" s="33">
        <f t="shared" si="316"/>
        <v>1.0479404552618907E-2</v>
      </c>
      <c r="V260" s="39">
        <f t="shared" si="310"/>
        <v>2.3164029073668791E-3</v>
      </c>
      <c r="W260" s="32">
        <f t="shared" si="317"/>
        <v>0.93227104984369791</v>
      </c>
      <c r="X260" s="32"/>
      <c r="Y260" s="5">
        <f t="shared" si="323"/>
        <v>0</v>
      </c>
      <c r="Z260" s="5">
        <f t="shared" si="312"/>
        <v>5.6914666840714014</v>
      </c>
      <c r="AA260" s="5">
        <f t="shared" si="318"/>
        <v>0</v>
      </c>
      <c r="AB260" s="5">
        <f t="shared" si="301"/>
        <v>5.6144066207632033</v>
      </c>
      <c r="AC260" s="32"/>
      <c r="AD260" s="5">
        <f t="shared" si="324"/>
        <v>234367.2787926828</v>
      </c>
      <c r="AE260" s="5">
        <f t="shared" si="303"/>
        <v>-2343.6727879268278</v>
      </c>
      <c r="AF260" s="5">
        <f t="shared" si="321"/>
        <v>-25776.930421832654</v>
      </c>
      <c r="AG260" s="5">
        <f>-U260*M260</f>
        <v>-6311.0013243191315</v>
      </c>
      <c r="AH260" s="5">
        <f t="shared" si="305"/>
        <v>199935.67425860418</v>
      </c>
      <c r="AI260" s="42">
        <f t="shared" si="322"/>
        <v>0</v>
      </c>
      <c r="AJ260" s="42">
        <f t="shared" si="325"/>
        <v>22762.074081948271</v>
      </c>
      <c r="AK260" s="42">
        <f t="shared" si="319"/>
        <v>222697.74834055244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307"/>
        <v>7</v>
      </c>
      <c r="J261" s="11">
        <f t="shared" si="296"/>
        <v>251393.92543828985</v>
      </c>
      <c r="K261" s="11">
        <f t="shared" si="308"/>
        <v>2513.9392543828985</v>
      </c>
      <c r="L261" s="24">
        <f t="shared" si="315"/>
        <v>27649.609441539931</v>
      </c>
      <c r="M261" s="11">
        <f t="shared" si="294"/>
        <v>602229</v>
      </c>
      <c r="N261" s="78">
        <f t="shared" si="297"/>
        <v>0</v>
      </c>
      <c r="O261" s="35">
        <f t="shared" si="298"/>
        <v>0</v>
      </c>
      <c r="P261" s="35">
        <f t="shared" si="320"/>
        <v>6.0222899999999999</v>
      </c>
      <c r="Q261">
        <f t="shared" si="300"/>
        <v>71</v>
      </c>
      <c r="R261" s="45">
        <f>1000*VLOOKUP(Q261, '[1]Mortality (Interventions) L'!$B$8:$AV$128, 28)</f>
        <v>12.347065183275868</v>
      </c>
      <c r="S261" s="46">
        <f>VLOOKUP(I261, '[1]Lapse Rates'!$A$4:$F$24, 3)</f>
        <v>2.2232648999999998E-3</v>
      </c>
      <c r="T261" s="33">
        <f t="shared" si="326"/>
        <v>0.93227104984369791</v>
      </c>
      <c r="U261" s="33">
        <f t="shared" si="316"/>
        <v>1.1510811420901164E-2</v>
      </c>
      <c r="V261" s="39">
        <f t="shared" si="310"/>
        <v>2.0726855024036438E-3</v>
      </c>
      <c r="W261" s="32">
        <f t="shared" si="317"/>
        <v>0.91868755292039306</v>
      </c>
      <c r="X261" s="32"/>
      <c r="Y261" s="5">
        <f t="shared" si="323"/>
        <v>0</v>
      </c>
      <c r="Z261" s="5">
        <f t="shared" si="312"/>
        <v>5.6144066207632033</v>
      </c>
      <c r="AA261" s="5">
        <f t="shared" si="318"/>
        <v>0</v>
      </c>
      <c r="AB261" s="5">
        <f t="shared" si="301"/>
        <v>5.5326028630769537</v>
      </c>
      <c r="AC261" s="32"/>
      <c r="AD261" s="5">
        <f t="shared" si="324"/>
        <v>230952.47017995425</v>
      </c>
      <c r="AE261" s="5">
        <f t="shared" si="303"/>
        <v>-2309.5247017995425</v>
      </c>
      <c r="AF261" s="5">
        <f t="shared" si="321"/>
        <v>-25401.352037052915</v>
      </c>
      <c r="AG261" s="5">
        <f t="shared" ref="AG261:AG274" si="327">-U261*M261</f>
        <v>-6932.1444511978871</v>
      </c>
      <c r="AH261" s="5">
        <f t="shared" si="305"/>
        <v>196309.4489899039</v>
      </c>
      <c r="AI261" s="42">
        <f t="shared" si="322"/>
        <v>0</v>
      </c>
      <c r="AJ261" s="42">
        <f t="shared" si="325"/>
        <v>22430.423724696477</v>
      </c>
      <c r="AK261" s="42">
        <f t="shared" si="319"/>
        <v>218739.87271460038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307"/>
        <v>8</v>
      </c>
      <c r="J262" s="11">
        <f t="shared" si="296"/>
        <v>251393.92543828985</v>
      </c>
      <c r="K262" s="11">
        <f t="shared" si="308"/>
        <v>2513.9392543828985</v>
      </c>
      <c r="L262" s="24">
        <f t="shared" si="315"/>
        <v>27649.609441539931</v>
      </c>
      <c r="M262" s="11">
        <f t="shared" si="294"/>
        <v>602229</v>
      </c>
      <c r="N262" s="78">
        <f t="shared" si="297"/>
        <v>0</v>
      </c>
      <c r="O262" s="35">
        <f t="shared" si="298"/>
        <v>0</v>
      </c>
      <c r="P262" s="35">
        <f t="shared" si="320"/>
        <v>6.0222899999999999</v>
      </c>
      <c r="Q262">
        <f t="shared" si="300"/>
        <v>72</v>
      </c>
      <c r="R262" s="45">
        <f>1000*VLOOKUP(Q262, '[1]Mortality (Interventions) L'!$B$8:$AV$128, 28)</f>
        <v>13.805793437951124</v>
      </c>
      <c r="S262" s="46">
        <f>VLOOKUP(I262, '[1]Lapse Rates'!$A$4:$F$24, 3)</f>
        <v>2.1873403E-3</v>
      </c>
      <c r="T262" s="33">
        <f t="shared" si="326"/>
        <v>0.91868755292039306</v>
      </c>
      <c r="U262" s="33">
        <f t="shared" si="316"/>
        <v>1.2683210589635738E-2</v>
      </c>
      <c r="V262" s="39">
        <f t="shared" si="310"/>
        <v>2.0094823076111583E-3</v>
      </c>
      <c r="W262" s="32">
        <f t="shared" si="317"/>
        <v>0.90399486002314611</v>
      </c>
      <c r="X262" s="32"/>
      <c r="Y262" s="5">
        <f t="shared" si="323"/>
        <v>0</v>
      </c>
      <c r="Z262" s="5">
        <f t="shared" si="312"/>
        <v>5.5326028630769537</v>
      </c>
      <c r="AA262" s="5">
        <f t="shared" si="318"/>
        <v>0</v>
      </c>
      <c r="AB262" s="5">
        <f t="shared" si="301"/>
        <v>5.4441192055687928</v>
      </c>
      <c r="AC262" s="32"/>
      <c r="AD262" s="5">
        <f t="shared" si="324"/>
        <v>227258.81643725606</v>
      </c>
      <c r="AE262" s="5">
        <f t="shared" si="303"/>
        <v>-2272.5881643725606</v>
      </c>
      <c r="AF262" s="5">
        <f t="shared" si="321"/>
        <v>-24995.10481679955</v>
      </c>
      <c r="AG262" s="5">
        <f t="shared" si="327"/>
        <v>-7638.1972301857413</v>
      </c>
      <c r="AH262" s="5">
        <f t="shared" si="305"/>
        <v>192352.92622589821</v>
      </c>
      <c r="AI262" s="42">
        <f t="shared" si="322"/>
        <v>0</v>
      </c>
      <c r="AJ262" s="42">
        <f t="shared" si="325"/>
        <v>22071.691741910738</v>
      </c>
      <c r="AK262" s="42">
        <f t="shared" si="319"/>
        <v>214424.61796780894</v>
      </c>
    </row>
    <row r="263" spans="1:37" ht="15" x14ac:dyDescent="0.2">
      <c r="A263" s="12"/>
      <c r="B263" s="13">
        <v>1</v>
      </c>
      <c r="C263" s="10">
        <f>$H$253*0.14+$B$266</f>
        <v>35191.427204688625</v>
      </c>
      <c r="D263" s="1"/>
      <c r="E263" s="81" t="s">
        <v>51</v>
      </c>
      <c r="F263" s="13"/>
      <c r="G263" s="8"/>
      <c r="I263" s="2">
        <f t="shared" si="307"/>
        <v>9</v>
      </c>
      <c r="J263" s="11">
        <f t="shared" si="296"/>
        <v>251393.92543828985</v>
      </c>
      <c r="K263" s="11">
        <f t="shared" si="308"/>
        <v>2513.9392543828985</v>
      </c>
      <c r="L263" s="24">
        <f t="shared" si="315"/>
        <v>27649.609441539931</v>
      </c>
      <c r="M263" s="11">
        <f t="shared" si="294"/>
        <v>602229</v>
      </c>
      <c r="N263" s="78">
        <f t="shared" si="297"/>
        <v>0</v>
      </c>
      <c r="O263" s="35">
        <f t="shared" si="298"/>
        <v>0</v>
      </c>
      <c r="P263" s="35">
        <f t="shared" si="320"/>
        <v>6.0222899999999999</v>
      </c>
      <c r="Q263">
        <f t="shared" si="300"/>
        <v>73</v>
      </c>
      <c r="R263" s="45">
        <f>1000*VLOOKUP(Q263, '[1]Mortality (Interventions) L'!$B$8:$AV$128, 28)</f>
        <v>15.497972971541287</v>
      </c>
      <c r="S263" s="46">
        <f>VLOOKUP(I263, '[1]Lapse Rates'!$A$4:$F$24, 3)</f>
        <v>1.9768835000000002E-3</v>
      </c>
      <c r="T263" s="33">
        <f t="shared" si="326"/>
        <v>0.90399486002314611</v>
      </c>
      <c r="U263" s="33">
        <f t="shared" si="316"/>
        <v>1.4010087907050968E-2</v>
      </c>
      <c r="V263" s="39">
        <f t="shared" si="310"/>
        <v>1.7870925228645673E-3</v>
      </c>
      <c r="W263" s="32">
        <f t="shared" si="317"/>
        <v>0.88819767959323059</v>
      </c>
      <c r="X263" s="32"/>
      <c r="Y263" s="5">
        <f t="shared" si="323"/>
        <v>0</v>
      </c>
      <c r="Z263" s="5">
        <f t="shared" si="312"/>
        <v>5.4441192055687928</v>
      </c>
      <c r="AA263" s="5">
        <f t="shared" si="318"/>
        <v>0</v>
      </c>
      <c r="AB263" s="5">
        <f t="shared" si="301"/>
        <v>5.3489840038375167</v>
      </c>
      <c r="AC263" s="32"/>
      <c r="AD263" s="5">
        <f t="shared" si="324"/>
        <v>223287.50123812267</v>
      </c>
      <c r="AE263" s="5">
        <f t="shared" si="303"/>
        <v>-2232.8750123812265</v>
      </c>
      <c r="AF263" s="5">
        <f t="shared" si="321"/>
        <v>-24558.318947634849</v>
      </c>
      <c r="AG263" s="5">
        <f t="shared" si="327"/>
        <v>-8437.2812301753984</v>
      </c>
      <c r="AH263" s="5">
        <f t="shared" si="305"/>
        <v>188059.02604793117</v>
      </c>
      <c r="AI263" s="42">
        <f t="shared" si="322"/>
        <v>0</v>
      </c>
      <c r="AJ263" s="42">
        <f t="shared" si="325"/>
        <v>21685.992900839305</v>
      </c>
      <c r="AK263" s="42">
        <f t="shared" si="319"/>
        <v>209745.01894877048</v>
      </c>
    </row>
    <row r="264" spans="1:37" ht="15" x14ac:dyDescent="0.2">
      <c r="A264" s="12"/>
      <c r="B264" s="70" t="s">
        <v>49</v>
      </c>
      <c r="C264" s="10">
        <f>$H$253*0.11+$B$266</f>
        <v>27649.609441539931</v>
      </c>
      <c r="D264" s="1"/>
      <c r="E264" s="1"/>
      <c r="F264" s="1"/>
      <c r="I264" s="2">
        <f t="shared" si="307"/>
        <v>10</v>
      </c>
      <c r="J264" s="11">
        <f t="shared" si="296"/>
        <v>251393.92543828985</v>
      </c>
      <c r="K264" s="11">
        <f t="shared" si="308"/>
        <v>2513.9392543828985</v>
      </c>
      <c r="L264" s="24">
        <f t="shared" si="315"/>
        <v>27649.609441539931</v>
      </c>
      <c r="M264" s="11">
        <f t="shared" si="294"/>
        <v>602229</v>
      </c>
      <c r="N264" s="78">
        <f t="shared" si="297"/>
        <v>0</v>
      </c>
      <c r="O264" s="35">
        <f t="shared" si="298"/>
        <v>0</v>
      </c>
      <c r="P264" s="35">
        <f t="shared" si="320"/>
        <v>6.0222899999999999</v>
      </c>
      <c r="Q264">
        <f t="shared" si="300"/>
        <v>74</v>
      </c>
      <c r="R264" s="45">
        <f>1000*VLOOKUP(Q264, '[1]Mortality (Interventions) L'!$B$8:$AV$128, 28)</f>
        <v>17.520556389076841</v>
      </c>
      <c r="S264" s="46">
        <f>VLOOKUP(I264, '[1]Lapse Rates'!$A$4:$F$24, 3)</f>
        <v>1.6914747999999999E-3</v>
      </c>
      <c r="T264" s="33">
        <f t="shared" si="326"/>
        <v>0.88819767959323059</v>
      </c>
      <c r="U264" s="33">
        <f t="shared" si="316"/>
        <v>1.5561717529960401E-2</v>
      </c>
      <c r="V264" s="39">
        <f t="shared" si="310"/>
        <v>1.5023639924504238E-3</v>
      </c>
      <c r="W264" s="32">
        <f t="shared" si="317"/>
        <v>0.8711335980708198</v>
      </c>
      <c r="X264" s="32"/>
      <c r="Y264" s="5">
        <f t="shared" si="323"/>
        <v>0</v>
      </c>
      <c r="Z264" s="5">
        <f t="shared" si="312"/>
        <v>5.3489840038375167</v>
      </c>
      <c r="AA264" s="5">
        <f t="shared" si="318"/>
        <v>0</v>
      </c>
      <c r="AB264" s="5">
        <f t="shared" si="301"/>
        <v>5.2462191563259175</v>
      </c>
      <c r="AC264" s="32"/>
      <c r="AD264" s="5">
        <f t="shared" si="324"/>
        <v>218997.69480020483</v>
      </c>
      <c r="AE264" s="5">
        <f t="shared" si="303"/>
        <v>-2189.9769480020482</v>
      </c>
      <c r="AF264" s="5">
        <f t="shared" si="321"/>
        <v>-24086.50375806159</v>
      </c>
      <c r="AG264" s="5">
        <f t="shared" si="327"/>
        <v>-9371.7175863505217</v>
      </c>
      <c r="AH264" s="5">
        <f>SUM(AD264:AG264)</f>
        <v>183349.49650779067</v>
      </c>
      <c r="AI264" s="42">
        <f t="shared" si="322"/>
        <v>0</v>
      </c>
      <c r="AJ264" s="42">
        <f t="shared" si="325"/>
        <v>21269.361856631869</v>
      </c>
      <c r="AK264" s="42">
        <f t="shared" si="319"/>
        <v>204618.85836442254</v>
      </c>
    </row>
    <row r="265" spans="1:37" ht="15" x14ac:dyDescent="0.2">
      <c r="D265" s="1"/>
      <c r="E265" s="1"/>
      <c r="F265" s="1"/>
      <c r="I265" s="2">
        <f t="shared" si="307"/>
        <v>11</v>
      </c>
      <c r="J265" s="11">
        <f t="shared" si="296"/>
        <v>251393.92543828985</v>
      </c>
      <c r="K265" s="11">
        <f t="shared" si="308"/>
        <v>2513.9392543828985</v>
      </c>
      <c r="L265" s="24">
        <f t="shared" si="315"/>
        <v>27649.609441539931</v>
      </c>
      <c r="M265" s="11">
        <f t="shared" si="294"/>
        <v>602229</v>
      </c>
      <c r="N265" s="78">
        <f t="shared" si="297"/>
        <v>0</v>
      </c>
      <c r="O265" s="35">
        <f t="shared" si="298"/>
        <v>0</v>
      </c>
      <c r="P265" s="35">
        <f t="shared" si="320"/>
        <v>6.0222899999999999</v>
      </c>
      <c r="Q265">
        <f t="shared" si="300"/>
        <v>75</v>
      </c>
      <c r="R265" s="45">
        <f>1000*VLOOKUP(Q265, '[1]Mortality (Interventions) L'!$B$8:$AV$128, 28)</f>
        <v>19.868732492069725</v>
      </c>
      <c r="S265" s="46">
        <f>VLOOKUP(I265, '[1]Lapse Rates'!$A$4:$F$24, 3)</f>
        <v>1.5867464999999999E-3</v>
      </c>
      <c r="T265" s="33">
        <f t="shared" si="326"/>
        <v>0.8711335980708198</v>
      </c>
      <c r="U265" s="33">
        <f t="shared" si="316"/>
        <v>1.7308320424923307E-2</v>
      </c>
      <c r="V265" s="39">
        <f t="shared" si="310"/>
        <v>1.3822681877712799E-3</v>
      </c>
      <c r="W265" s="32">
        <f t="shared" si="317"/>
        <v>0.85244300945812523</v>
      </c>
      <c r="X265" s="31"/>
      <c r="Y265" s="5">
        <f t="shared" si="323"/>
        <v>0</v>
      </c>
      <c r="Z265" s="5">
        <f t="shared" si="312"/>
        <v>5.2462191563259175</v>
      </c>
      <c r="AA265" s="5">
        <f t="shared" si="318"/>
        <v>0</v>
      </c>
      <c r="AB265" s="5">
        <f t="shared" si="301"/>
        <v>5.1336590114295726</v>
      </c>
      <c r="AC265" s="32"/>
      <c r="AD265" s="5">
        <f t="shared" si="324"/>
        <v>214298.99436010735</v>
      </c>
      <c r="AE265" s="5">
        <f t="shared" si="303"/>
        <v>-2142.9899436010733</v>
      </c>
      <c r="AF265" s="5">
        <f t="shared" si="321"/>
        <v>-23569.716282688092</v>
      </c>
      <c r="AG265" s="5">
        <f t="shared" si="327"/>
        <v>-10423.572501181137</v>
      </c>
      <c r="AH265" s="5">
        <f t="shared" ref="AH265:AH274" si="328">SUM(AD265:AG265)</f>
        <v>178162.71563263706</v>
      </c>
      <c r="AI265" s="42">
        <f t="shared" si="322"/>
        <v>0</v>
      </c>
      <c r="AJ265" s="42">
        <f t="shared" si="325"/>
        <v>20813.018687358504</v>
      </c>
      <c r="AK265" s="42">
        <f t="shared" ref="AK265:AK274" si="329">SUM(AH265:AJ265)</f>
        <v>198975.73431999556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307"/>
        <v>12</v>
      </c>
      <c r="J266" s="11">
        <f t="shared" si="296"/>
        <v>251393.92543828985</v>
      </c>
      <c r="K266" s="11">
        <f t="shared" si="308"/>
        <v>2513.9392543828985</v>
      </c>
      <c r="L266" s="24">
        <f t="shared" si="315"/>
        <v>27649.609441539931</v>
      </c>
      <c r="M266" s="11">
        <f t="shared" si="294"/>
        <v>602229</v>
      </c>
      <c r="N266" s="78">
        <f t="shared" si="297"/>
        <v>0</v>
      </c>
      <c r="O266" s="35">
        <f t="shared" si="298"/>
        <v>0</v>
      </c>
      <c r="P266" s="35">
        <f t="shared" si="320"/>
        <v>6.0222899999999999</v>
      </c>
      <c r="Q266">
        <f t="shared" si="300"/>
        <v>76</v>
      </c>
      <c r="R266" s="45">
        <f>1000*VLOOKUP(Q266, '[1]Mortality (Interventions) L'!$B$8:$AV$128, 28)</f>
        <v>22.58531369064319</v>
      </c>
      <c r="S266" s="46">
        <f>VLOOKUP(I266, '[1]Lapse Rates'!$A$4:$F$24, 3)</f>
        <v>1.4412507000000001E-3</v>
      </c>
      <c r="T266" s="33">
        <f t="shared" si="326"/>
        <v>0.85244300945812523</v>
      </c>
      <c r="U266" s="33">
        <f t="shared" si="316"/>
        <v>1.9252692772007678E-2</v>
      </c>
      <c r="V266" s="39">
        <f t="shared" si="310"/>
        <v>1.2285840840916297E-3</v>
      </c>
      <c r="W266" s="32">
        <f t="shared" si="317"/>
        <v>0.83196173260202588</v>
      </c>
      <c r="X266" s="31"/>
      <c r="Y266" s="5">
        <f t="shared" si="323"/>
        <v>0</v>
      </c>
      <c r="Z266" s="5">
        <f t="shared" si="312"/>
        <v>5.1336590114295726</v>
      </c>
      <c r="AA266" s="5">
        <f t="shared" si="318"/>
        <v>0</v>
      </c>
      <c r="AB266" s="5">
        <f t="shared" si="301"/>
        <v>5.0103148226318543</v>
      </c>
      <c r="AC266" s="32"/>
      <c r="AD266" s="5">
        <f t="shared" si="324"/>
        <v>209150.12577326412</v>
      </c>
      <c r="AE266" s="5">
        <f t="shared" si="303"/>
        <v>-2091.5012577326415</v>
      </c>
      <c r="AF266" s="5">
        <f t="shared" si="321"/>
        <v>-23003.416976752895</v>
      </c>
      <c r="AG266" s="5">
        <f t="shared" si="327"/>
        <v>-11594.529915393412</v>
      </c>
      <c r="AH266" s="5">
        <f t="shared" si="328"/>
        <v>172460.67762338516</v>
      </c>
      <c r="AI266" s="42">
        <f t="shared" si="322"/>
        <v>0</v>
      </c>
      <c r="AJ266" s="42">
        <f t="shared" si="325"/>
        <v>20312.954676922662</v>
      </c>
      <c r="AK266" s="42">
        <f t="shared" si="329"/>
        <v>192773.63230030783</v>
      </c>
    </row>
    <row r="267" spans="1:37" ht="15" x14ac:dyDescent="0.2">
      <c r="A267" s="48"/>
      <c r="D267" s="1"/>
      <c r="E267" s="1"/>
      <c r="F267" s="1"/>
      <c r="I267" s="2">
        <f t="shared" si="307"/>
        <v>13</v>
      </c>
      <c r="J267" s="11">
        <f t="shared" si="296"/>
        <v>251393.92543828985</v>
      </c>
      <c r="K267" s="11">
        <f t="shared" si="308"/>
        <v>2513.9392543828985</v>
      </c>
      <c r="L267" s="24">
        <f t="shared" si="315"/>
        <v>27649.609441539931</v>
      </c>
      <c r="M267" s="11">
        <f t="shared" si="294"/>
        <v>602229</v>
      </c>
      <c r="N267" s="78">
        <f t="shared" si="297"/>
        <v>0</v>
      </c>
      <c r="O267" s="35">
        <f t="shared" si="298"/>
        <v>0</v>
      </c>
      <c r="P267" s="35">
        <f t="shared" si="320"/>
        <v>6.0222899999999999</v>
      </c>
      <c r="Q267">
        <f t="shared" si="300"/>
        <v>77</v>
      </c>
      <c r="R267" s="45">
        <f>1000*VLOOKUP(Q267, '[1]Mortality (Interventions) L'!$B$8:$AV$128, 28)</f>
        <v>25.745451245370404</v>
      </c>
      <c r="S267" s="46">
        <f>VLOOKUP(I267, '[1]Lapse Rates'!$A$4:$F$24, 3)</f>
        <v>1.3481251E-3</v>
      </c>
      <c r="T267" s="33">
        <f t="shared" si="326"/>
        <v>0.83196173260202588</v>
      </c>
      <c r="U267" s="33">
        <f t="shared" si="316"/>
        <v>2.1419230224719345E-2</v>
      </c>
      <c r="V267" s="39">
        <f t="shared" si="310"/>
        <v>1.1215884939602793E-3</v>
      </c>
      <c r="W267" s="32">
        <f t="shared" si="317"/>
        <v>0.80942091388334625</v>
      </c>
      <c r="X267" s="31"/>
      <c r="Y267" s="5">
        <f t="shared" si="323"/>
        <v>0</v>
      </c>
      <c r="Z267" s="5">
        <f t="shared" si="312"/>
        <v>5.0103148226318543</v>
      </c>
      <c r="AA267" s="5">
        <f t="shared" si="318"/>
        <v>0</v>
      </c>
      <c r="AB267" s="5">
        <f t="shared" si="301"/>
        <v>4.8745674754705375</v>
      </c>
      <c r="AC267" s="32"/>
      <c r="AD267" s="5">
        <f t="shared" si="324"/>
        <v>203483.50087298237</v>
      </c>
      <c r="AE267" s="5">
        <f t="shared" si="303"/>
        <v>-2034.8350087298238</v>
      </c>
      <c r="AF267" s="5">
        <f t="shared" si="321"/>
        <v>-22380.172142688851</v>
      </c>
      <c r="AG267" s="5">
        <f t="shared" si="327"/>
        <v>-12899.281599002506</v>
      </c>
      <c r="AH267" s="5">
        <f t="shared" si="328"/>
        <v>166169.21212256118</v>
      </c>
      <c r="AI267" s="42">
        <f t="shared" si="322"/>
        <v>0</v>
      </c>
      <c r="AJ267" s="42">
        <f t="shared" si="325"/>
        <v>19762.605633167277</v>
      </c>
      <c r="AK267" s="42">
        <f t="shared" si="329"/>
        <v>185931.81775572847</v>
      </c>
    </row>
    <row r="268" spans="1:37" ht="15" x14ac:dyDescent="0.2">
      <c r="A268" s="48"/>
      <c r="D268" s="1"/>
      <c r="E268" s="1"/>
      <c r="F268" s="37"/>
      <c r="I268" s="2">
        <f t="shared" si="307"/>
        <v>14</v>
      </c>
      <c r="J268" s="11">
        <f t="shared" si="296"/>
        <v>251393.92543828985</v>
      </c>
      <c r="K268" s="11">
        <f t="shared" si="308"/>
        <v>2513.9392543828985</v>
      </c>
      <c r="L268" s="24">
        <f t="shared" si="315"/>
        <v>27649.609441539931</v>
      </c>
      <c r="M268" s="11">
        <f t="shared" si="294"/>
        <v>602229</v>
      </c>
      <c r="N268" s="78">
        <f t="shared" si="297"/>
        <v>0</v>
      </c>
      <c r="O268" s="35">
        <f t="shared" si="298"/>
        <v>0</v>
      </c>
      <c r="P268" s="35">
        <f t="shared" si="320"/>
        <v>6.0222899999999999</v>
      </c>
      <c r="Q268">
        <f t="shared" si="300"/>
        <v>78</v>
      </c>
      <c r="R268" s="45">
        <f>1000*VLOOKUP(Q268, '[1]Mortality (Interventions) L'!$B$8:$AV$128, 28)</f>
        <v>29.312270072123265</v>
      </c>
      <c r="S268" s="46">
        <f>VLOOKUP(I268, '[1]Lapse Rates'!$A$4:$F$24, 3)</f>
        <v>1.1365788999999999E-3</v>
      </c>
      <c r="T268" s="33">
        <f t="shared" si="326"/>
        <v>0.80942091388334625</v>
      </c>
      <c r="U268" s="33">
        <f t="shared" si="316"/>
        <v>2.3725964429773472E-2</v>
      </c>
      <c r="V268" s="39">
        <f t="shared" si="310"/>
        <v>9.1997073193852833E-4</v>
      </c>
      <c r="W268" s="32">
        <f t="shared" si="317"/>
        <v>0.78477497872163426</v>
      </c>
      <c r="X268" s="31"/>
      <c r="Y268" s="5">
        <f t="shared" si="323"/>
        <v>0</v>
      </c>
      <c r="Z268" s="5">
        <f t="shared" si="312"/>
        <v>4.8745674754705375</v>
      </c>
      <c r="AA268" s="5">
        <f t="shared" si="318"/>
        <v>0</v>
      </c>
      <c r="AB268" s="5">
        <f t="shared" si="301"/>
        <v>4.7261425066055107</v>
      </c>
      <c r="AC268" s="32"/>
      <c r="AD268" s="5">
        <f t="shared" si="324"/>
        <v>197287.66248658203</v>
      </c>
      <c r="AE268" s="5">
        <f t="shared" si="303"/>
        <v>-1972.8766248658203</v>
      </c>
      <c r="AF268" s="5">
        <f t="shared" si="321"/>
        <v>-21698.721661145999</v>
      </c>
      <c r="AG268" s="5">
        <f t="shared" si="327"/>
        <v>-14288.463832578049</v>
      </c>
      <c r="AH268" s="5">
        <f t="shared" si="328"/>
        <v>159327.60036799219</v>
      </c>
      <c r="AI268" s="42">
        <f t="shared" si="322"/>
        <v>0</v>
      </c>
      <c r="AJ268" s="42">
        <f t="shared" si="325"/>
        <v>19160.858688103704</v>
      </c>
      <c r="AK268" s="42">
        <f t="shared" si="329"/>
        <v>178488.45905609589</v>
      </c>
    </row>
    <row r="269" spans="1:37" ht="15" x14ac:dyDescent="0.2">
      <c r="A269" s="48"/>
      <c r="D269" s="1"/>
      <c r="E269" s="1"/>
      <c r="F269" s="1"/>
      <c r="I269" s="2">
        <f t="shared" si="307"/>
        <v>15</v>
      </c>
      <c r="J269" s="11">
        <f t="shared" si="296"/>
        <v>251393.92543828985</v>
      </c>
      <c r="K269" s="11">
        <f t="shared" si="308"/>
        <v>2513.9392543828985</v>
      </c>
      <c r="L269" s="24">
        <f t="shared" si="315"/>
        <v>27649.609441539931</v>
      </c>
      <c r="M269" s="11">
        <f t="shared" si="294"/>
        <v>602229</v>
      </c>
      <c r="N269" s="78">
        <f t="shared" si="297"/>
        <v>0</v>
      </c>
      <c r="O269" s="35">
        <f t="shared" si="298"/>
        <v>0</v>
      </c>
      <c r="P269" s="35">
        <f t="shared" si="320"/>
        <v>6.0222899999999999</v>
      </c>
      <c r="Q269">
        <f t="shared" si="300"/>
        <v>79</v>
      </c>
      <c r="R269" s="45">
        <f>1000*VLOOKUP(Q269, '[1]Mortality (Interventions) L'!$B$8:$AV$128, 28)</f>
        <v>33.319507546189392</v>
      </c>
      <c r="S269" s="46">
        <f>VLOOKUP(I269, '[1]Lapse Rates'!$A$4:$F$24, 3)</f>
        <v>1.0075606E-3</v>
      </c>
      <c r="T269" s="33">
        <f t="shared" si="326"/>
        <v>0.78477497872163426</v>
      </c>
      <c r="U269" s="33">
        <f t="shared" si="316"/>
        <v>2.6148315825576113E-2</v>
      </c>
      <c r="V269" s="39">
        <f t="shared" si="310"/>
        <v>7.907083484257571E-4</v>
      </c>
      <c r="W269" s="32">
        <f t="shared" si="317"/>
        <v>0.75783595454763242</v>
      </c>
      <c r="X269" s="31"/>
      <c r="Y269" s="5">
        <f t="shared" si="323"/>
        <v>0</v>
      </c>
      <c r="Z269" s="5">
        <f t="shared" si="312"/>
        <v>4.7261425066055107</v>
      </c>
      <c r="AA269" s="5">
        <f t="shared" si="318"/>
        <v>0</v>
      </c>
      <c r="AB269" s="5">
        <f t="shared" si="301"/>
        <v>4.5639078907126613</v>
      </c>
      <c r="AC269" s="32"/>
      <c r="AD269" s="5">
        <f t="shared" si="324"/>
        <v>190515.35545200272</v>
      </c>
      <c r="AE269" s="5">
        <f t="shared" si="303"/>
        <v>-1905.1535545200272</v>
      </c>
      <c r="AF269" s="5">
        <f t="shared" si="321"/>
        <v>-20953.868163998643</v>
      </c>
      <c r="AG269" s="5">
        <f t="shared" si="327"/>
        <v>-15747.274091320876</v>
      </c>
      <c r="AH269" s="5">
        <f t="shared" si="328"/>
        <v>151909.05964216319</v>
      </c>
      <c r="AI269" s="42">
        <f t="shared" si="322"/>
        <v>0</v>
      </c>
      <c r="AJ269" s="42">
        <f t="shared" si="325"/>
        <v>18503.124440722953</v>
      </c>
      <c r="AK269" s="42">
        <f t="shared" si="329"/>
        <v>170412.18408288615</v>
      </c>
    </row>
    <row r="270" spans="1:37" ht="15" x14ac:dyDescent="0.2">
      <c r="I270" s="2">
        <f t="shared" si="307"/>
        <v>16</v>
      </c>
      <c r="J270" s="11">
        <f t="shared" si="296"/>
        <v>251393.92543828985</v>
      </c>
      <c r="K270" s="11">
        <f t="shared" si="308"/>
        <v>2513.9392543828985</v>
      </c>
      <c r="L270" s="24">
        <f t="shared" si="315"/>
        <v>27649.609441539931</v>
      </c>
      <c r="M270" s="11">
        <f t="shared" si="294"/>
        <v>602229</v>
      </c>
      <c r="N270" s="78">
        <f t="shared" si="297"/>
        <v>0</v>
      </c>
      <c r="O270" s="35">
        <f t="shared" si="298"/>
        <v>0</v>
      </c>
      <c r="P270" s="35">
        <f t="shared" si="320"/>
        <v>6.0222899999999999</v>
      </c>
      <c r="Q270">
        <f t="shared" si="300"/>
        <v>80</v>
      </c>
      <c r="R270" s="45">
        <f>1000*VLOOKUP(Q270, '[1]Mortality (Interventions) L'!$B$8:$AV$128, 28)</f>
        <v>37.740330011608258</v>
      </c>
      <c r="S270" s="46">
        <f>VLOOKUP(I270, '[1]Lapse Rates'!$A$4:$F$24, 3)</f>
        <v>8.9731130000000002E-4</v>
      </c>
      <c r="T270" s="33">
        <f t="shared" si="326"/>
        <v>0.75783595454763242</v>
      </c>
      <c r="U270" s="33">
        <f t="shared" si="316"/>
        <v>2.8600979019289801E-2</v>
      </c>
      <c r="V270" s="39">
        <f t="shared" si="310"/>
        <v>6.8001476556187697E-4</v>
      </c>
      <c r="W270" s="32">
        <f t="shared" si="317"/>
        <v>0.7285549607627807</v>
      </c>
      <c r="X270" s="31"/>
      <c r="Y270" s="5">
        <f t="shared" si="323"/>
        <v>0</v>
      </c>
      <c r="Z270" s="5">
        <f t="shared" si="312"/>
        <v>4.5639078907126613</v>
      </c>
      <c r="AA270" s="5">
        <f t="shared" si="318"/>
        <v>0</v>
      </c>
      <c r="AB270" s="5">
        <f t="shared" si="301"/>
        <v>4.3875692546520861</v>
      </c>
      <c r="AC270" s="32"/>
      <c r="AD270" s="5">
        <f t="shared" si="324"/>
        <v>183154.29148369469</v>
      </c>
      <c r="AE270" s="5">
        <f t="shared" si="303"/>
        <v>-1831.5429148369469</v>
      </c>
      <c r="AF270" s="5">
        <f t="shared" si="321"/>
        <v>-20144.260121787334</v>
      </c>
      <c r="AG270" s="5">
        <f t="shared" si="327"/>
        <v>-17224.338993807876</v>
      </c>
      <c r="AH270" s="5">
        <f t="shared" si="328"/>
        <v>143954.14945326251</v>
      </c>
      <c r="AI270" s="42">
        <f t="shared" si="322"/>
        <v>0</v>
      </c>
      <c r="AJ270" s="42">
        <f t="shared" si="325"/>
        <v>17788.209353969025</v>
      </c>
      <c r="AK270" s="42">
        <f t="shared" si="329"/>
        <v>161742.35880723153</v>
      </c>
    </row>
    <row r="271" spans="1:37" ht="15" x14ac:dyDescent="0.2">
      <c r="I271" s="2">
        <f t="shared" si="307"/>
        <v>17</v>
      </c>
      <c r="J271" s="11">
        <f t="shared" si="296"/>
        <v>251393.92543828985</v>
      </c>
      <c r="K271" s="11">
        <f t="shared" si="308"/>
        <v>2513.9392543828985</v>
      </c>
      <c r="L271" s="24">
        <f t="shared" si="315"/>
        <v>27649.609441539931</v>
      </c>
      <c r="M271" s="11">
        <f t="shared" si="294"/>
        <v>602229</v>
      </c>
      <c r="N271" s="78">
        <f t="shared" si="297"/>
        <v>0</v>
      </c>
      <c r="O271" s="35">
        <f t="shared" si="298"/>
        <v>0</v>
      </c>
      <c r="P271" s="35">
        <f t="shared" si="320"/>
        <v>6.0222899999999999</v>
      </c>
      <c r="Q271">
        <f t="shared" si="300"/>
        <v>81</v>
      </c>
      <c r="R271" s="45">
        <f>1000*VLOOKUP(Q271, '[1]Mortality (Interventions) L'!$B$8:$AV$128, 28)</f>
        <v>42.648193232720736</v>
      </c>
      <c r="S271" s="46">
        <f>VLOOKUP(I271, '[1]Lapse Rates'!$A$4:$F$24, 3)</f>
        <v>7.4594940000000001E-4</v>
      </c>
      <c r="T271" s="33">
        <f t="shared" si="326"/>
        <v>0.7285549607627807</v>
      </c>
      <c r="U271" s="33">
        <f t="shared" si="316"/>
        <v>3.1071552747268347E-2</v>
      </c>
      <c r="V271" s="39">
        <f t="shared" si="310"/>
        <v>5.4346513584801982E-4</v>
      </c>
      <c r="W271" s="32">
        <f t="shared" si="317"/>
        <v>0.69693994287966432</v>
      </c>
      <c r="X271" s="31"/>
      <c r="Y271" s="5">
        <f t="shared" si="323"/>
        <v>0</v>
      </c>
      <c r="Z271" s="5">
        <f t="shared" si="312"/>
        <v>4.3875692546520861</v>
      </c>
      <c r="AA271" s="5">
        <f t="shared" si="318"/>
        <v>0</v>
      </c>
      <c r="AB271" s="5">
        <f t="shared" si="301"/>
        <v>4.1971744486047733</v>
      </c>
      <c r="AC271" s="32"/>
      <c r="AD271" s="5">
        <f t="shared" si="324"/>
        <v>175206.46803525632</v>
      </c>
      <c r="AE271" s="5">
        <f t="shared" si="303"/>
        <v>-1752.0646803525633</v>
      </c>
      <c r="AF271" s="5">
        <f t="shared" si="321"/>
        <v>-19270.117224831865</v>
      </c>
      <c r="AG271" s="5">
        <f t="shared" si="327"/>
        <v>-18712.190139434668</v>
      </c>
      <c r="AH271" s="5">
        <f t="shared" si="328"/>
        <v>135472.0959906372</v>
      </c>
      <c r="AI271" s="42">
        <f t="shared" si="322"/>
        <v>0</v>
      </c>
      <c r="AJ271" s="42">
        <f t="shared" si="325"/>
        <v>17016.307389659938</v>
      </c>
      <c r="AK271" s="42">
        <f t="shared" si="329"/>
        <v>152488.40338029712</v>
      </c>
    </row>
    <row r="272" spans="1:37" ht="15" x14ac:dyDescent="0.2">
      <c r="I272" s="2">
        <f t="shared" si="307"/>
        <v>18</v>
      </c>
      <c r="J272" s="11">
        <f t="shared" si="296"/>
        <v>251393.92543828985</v>
      </c>
      <c r="K272" s="11">
        <f t="shared" si="308"/>
        <v>2513.9392543828985</v>
      </c>
      <c r="L272" s="24">
        <f t="shared" si="315"/>
        <v>27649.609441539931</v>
      </c>
      <c r="M272" s="11">
        <f t="shared" si="294"/>
        <v>602229</v>
      </c>
      <c r="N272" s="78">
        <f t="shared" si="297"/>
        <v>0</v>
      </c>
      <c r="O272" s="35">
        <f t="shared" si="298"/>
        <v>0</v>
      </c>
      <c r="P272" s="35">
        <f t="shared" si="320"/>
        <v>6.0222899999999999</v>
      </c>
      <c r="Q272">
        <f t="shared" si="300"/>
        <v>82</v>
      </c>
      <c r="R272" s="45">
        <f>1000*VLOOKUP(Q272, '[1]Mortality (Interventions) L'!$B$8:$AV$128, 28)</f>
        <v>48.214397854778753</v>
      </c>
      <c r="S272" s="46">
        <f>VLOOKUP(I272, '[1]Lapse Rates'!$A$4:$F$24, 3)</f>
        <v>5.9837330000000002E-4</v>
      </c>
      <c r="T272" s="33">
        <f t="shared" si="326"/>
        <v>0.69693994287966432</v>
      </c>
      <c r="U272" s="33">
        <f t="shared" si="316"/>
        <v>3.3602539686886916E-2</v>
      </c>
      <c r="V272" s="39">
        <f t="shared" si="310"/>
        <v>4.1703025352271626E-4</v>
      </c>
      <c r="W272" s="32">
        <f t="shared" si="317"/>
        <v>0.66292037293925465</v>
      </c>
      <c r="X272" s="31"/>
      <c r="Y272" s="5">
        <f t="shared" si="323"/>
        <v>0</v>
      </c>
      <c r="Z272" s="5">
        <f t="shared" si="312"/>
        <v>4.1971744486047733</v>
      </c>
      <c r="AA272" s="5">
        <f t="shared" si="318"/>
        <v>0</v>
      </c>
      <c r="AB272" s="5">
        <f t="shared" si="301"/>
        <v>3.9922987327483437</v>
      </c>
      <c r="AC272" s="32"/>
      <c r="AD272" s="5">
        <f t="shared" si="324"/>
        <v>166654.1548062143</v>
      </c>
      <c r="AE272" s="5">
        <f t="shared" si="303"/>
        <v>-1666.541548062143</v>
      </c>
      <c r="AF272" s="5">
        <f t="shared" si="321"/>
        <v>-18329.489402610387</v>
      </c>
      <c r="AG272" s="5">
        <f t="shared" si="327"/>
        <v>-20236.42387309422</v>
      </c>
      <c r="AH272" s="5">
        <f t="shared" si="328"/>
        <v>126421.69998244754</v>
      </c>
      <c r="AI272" s="42">
        <f t="shared" si="322"/>
        <v>0</v>
      </c>
      <c r="AJ272" s="42">
        <f t="shared" si="325"/>
        <v>16185.696603438135</v>
      </c>
      <c r="AK272" s="42">
        <f t="shared" si="329"/>
        <v>142607.39658588567</v>
      </c>
    </row>
    <row r="273" spans="1:39" ht="15" x14ac:dyDescent="0.2">
      <c r="I273" s="2">
        <f t="shared" si="307"/>
        <v>19</v>
      </c>
      <c r="J273" s="11">
        <f t="shared" si="296"/>
        <v>251393.92543828985</v>
      </c>
      <c r="K273" s="11">
        <f t="shared" si="308"/>
        <v>2513.9392543828985</v>
      </c>
      <c r="L273" s="24">
        <f t="shared" si="315"/>
        <v>27649.609441539931</v>
      </c>
      <c r="M273" s="11">
        <f t="shared" si="294"/>
        <v>602229</v>
      </c>
      <c r="N273" s="78">
        <f t="shared" si="297"/>
        <v>0</v>
      </c>
      <c r="O273" s="35">
        <f t="shared" si="298"/>
        <v>0</v>
      </c>
      <c r="P273" s="35">
        <f t="shared" si="320"/>
        <v>6.0222899999999999</v>
      </c>
      <c r="Q273">
        <f t="shared" si="300"/>
        <v>83</v>
      </c>
      <c r="R273" s="45">
        <f>1000*VLOOKUP(Q273, '[1]Mortality (Interventions) L'!$B$8:$AV$128, 28)</f>
        <v>54.519810015666444</v>
      </c>
      <c r="S273" s="46">
        <f>VLOOKUP(I273, '[1]Lapse Rates'!$A$4:$F$24, 3)</f>
        <v>4.66450453E-2</v>
      </c>
      <c r="T273" s="33">
        <f t="shared" si="326"/>
        <v>0.66292037293925465</v>
      </c>
      <c r="U273" s="33">
        <f t="shared" si="316"/>
        <v>3.6142292788162909E-2</v>
      </c>
      <c r="V273" s="39">
        <f t="shared" si="310"/>
        <v>3.0921950826044427E-2</v>
      </c>
      <c r="W273" s="32">
        <f t="shared" si="317"/>
        <v>0.59585612932504728</v>
      </c>
      <c r="X273" s="31"/>
      <c r="Y273" s="5">
        <f t="shared" si="323"/>
        <v>0</v>
      </c>
      <c r="Z273" s="5">
        <f t="shared" si="312"/>
        <v>3.9922987327483437</v>
      </c>
      <c r="AA273" s="5">
        <f t="shared" si="318"/>
        <v>0</v>
      </c>
      <c r="AB273" s="5">
        <f t="shared" si="301"/>
        <v>3.588418409072939</v>
      </c>
      <c r="AC273" s="32"/>
      <c r="AD273" s="5">
        <f t="shared" si="324"/>
        <v>149794.61134748894</v>
      </c>
      <c r="AE273" s="5">
        <f t="shared" si="303"/>
        <v>-1497.9461134748892</v>
      </c>
      <c r="AF273" s="5">
        <f t="shared" si="321"/>
        <v>-16475.189259185267</v>
      </c>
      <c r="AG273" s="5">
        <f t="shared" si="327"/>
        <v>-21765.936843522562</v>
      </c>
      <c r="AH273" s="5">
        <f t="shared" si="328"/>
        <v>110055.5391313062</v>
      </c>
      <c r="AI273" s="42">
        <f t="shared" si="322"/>
        <v>0</v>
      </c>
      <c r="AJ273" s="42">
        <f t="shared" si="325"/>
        <v>14548.294503962461</v>
      </c>
      <c r="AK273" s="42">
        <f t="shared" si="329"/>
        <v>124603.83363526866</v>
      </c>
    </row>
    <row r="274" spans="1:39" ht="15" x14ac:dyDescent="0.2">
      <c r="I274" s="2">
        <f t="shared" si="307"/>
        <v>20</v>
      </c>
      <c r="J274" s="11">
        <f t="shared" si="296"/>
        <v>251393.92543828985</v>
      </c>
      <c r="K274" s="11">
        <f t="shared" si="308"/>
        <v>2513.9392543828985</v>
      </c>
      <c r="L274" s="24">
        <f t="shared" si="315"/>
        <v>27649.609441539931</v>
      </c>
      <c r="M274" s="11">
        <f t="shared" si="294"/>
        <v>602229</v>
      </c>
      <c r="N274" s="78">
        <f t="shared" si="297"/>
        <v>0</v>
      </c>
      <c r="O274" s="35">
        <f t="shared" si="298"/>
        <v>0</v>
      </c>
      <c r="P274" s="35">
        <f t="shared" si="320"/>
        <v>6.0222899999999999</v>
      </c>
      <c r="Q274">
        <f t="shared" si="300"/>
        <v>84</v>
      </c>
      <c r="R274" s="45">
        <f>1000*VLOOKUP(Q274, '[1]Mortality (Interventions) L'!$B$8:$AV$128, 28)</f>
        <v>61.686787384644433</v>
      </c>
      <c r="S274" s="46">
        <f>VLOOKUP(I274, '[1]Lapse Rates'!$A$4:$F$24, 3)</f>
        <v>0</v>
      </c>
      <c r="T274" s="33">
        <f t="shared" si="326"/>
        <v>0.59585612932504728</v>
      </c>
      <c r="U274" s="33">
        <f t="shared" si="316"/>
        <v>3.6756450361511393E-2</v>
      </c>
      <c r="V274" s="39">
        <f t="shared" si="310"/>
        <v>0</v>
      </c>
      <c r="W274" s="32">
        <f t="shared" si="317"/>
        <v>0.55909967896353585</v>
      </c>
      <c r="X274" s="31"/>
      <c r="Y274" s="5">
        <f t="shared" si="323"/>
        <v>0</v>
      </c>
      <c r="Z274" s="5">
        <f t="shared" si="312"/>
        <v>3.588418409072939</v>
      </c>
      <c r="AA274" s="5">
        <f t="shared" si="318"/>
        <v>0</v>
      </c>
      <c r="AB274" s="5">
        <f t="shared" si="301"/>
        <v>3.3670604056253124</v>
      </c>
      <c r="AC274" s="32"/>
      <c r="AD274" s="5">
        <f>$W274*J274</f>
        <v>140554.26300593093</v>
      </c>
      <c r="AE274" s="5">
        <f t="shared" si="303"/>
        <v>-1405.5426300593092</v>
      </c>
      <c r="AF274" s="5">
        <f t="shared" si="321"/>
        <v>-15458.887762232125</v>
      </c>
      <c r="AG274" s="5">
        <f t="shared" si="327"/>
        <v>-22135.800344762643</v>
      </c>
      <c r="AH274" s="5">
        <f t="shared" si="328"/>
        <v>101554.03226887686</v>
      </c>
      <c r="AI274" s="42">
        <f t="shared" si="322"/>
        <v>0</v>
      </c>
      <c r="AJ274" s="42">
        <f t="shared" si="325"/>
        <v>13650.841492718939</v>
      </c>
      <c r="AK274" s="42">
        <f t="shared" si="329"/>
        <v>115204.87376159581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4433047.0875334339</v>
      </c>
      <c r="AE277" s="21">
        <f t="shared" ref="AE277:AK277" si="330">SUM(AE254:AE274)</f>
        <v>-139885.60692460858</v>
      </c>
      <c r="AF277" s="21">
        <f t="shared" si="330"/>
        <v>-467741.59894199204</v>
      </c>
      <c r="AG277" s="21">
        <f t="shared" si="330"/>
        <v>-227989.39399611347</v>
      </c>
      <c r="AH277" s="21">
        <f t="shared" si="330"/>
        <v>3597430.4876707196</v>
      </c>
      <c r="AI277" s="21">
        <f t="shared" si="330"/>
        <v>0</v>
      </c>
      <c r="AJ277" s="21">
        <f t="shared" si="330"/>
        <v>406372.18234109419</v>
      </c>
      <c r="AK277" s="21">
        <f t="shared" si="330"/>
        <v>4003802.6700118133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2182978.0756469113</v>
      </c>
      <c r="AE279" s="21">
        <f t="shared" ref="AE279:AK279" si="331">AE254+NPV($D$6,AE255:AE274)</f>
        <v>-117607.22929723753</v>
      </c>
      <c r="AF279" s="21">
        <f t="shared" si="331"/>
        <v>-222712.4323406062</v>
      </c>
      <c r="AG279" s="21">
        <f t="shared" si="331"/>
        <v>-73850.737715241878</v>
      </c>
      <c r="AH279" s="21">
        <f t="shared" si="331"/>
        <v>1768807.6762938264</v>
      </c>
      <c r="AI279" s="21">
        <f t="shared" si="331"/>
        <v>0</v>
      </c>
      <c r="AJ279" s="21">
        <f t="shared" si="331"/>
        <v>187820.45908128651</v>
      </c>
      <c r="AK279" s="21">
        <f t="shared" si="331"/>
        <v>1956628.1353751128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3271391.6002698625</v>
      </c>
      <c r="AE281" s="21">
        <f t="shared" ref="AE281:AK281" si="332">AE254+NPV($D$7,AE255:AE274)</f>
        <v>-128356.51086892434</v>
      </c>
      <c r="AF281" s="21">
        <f t="shared" si="332"/>
        <v>-340938.61330981989</v>
      </c>
      <c r="AG281" s="21">
        <f t="shared" si="332"/>
        <v>-143511.2707437964</v>
      </c>
      <c r="AH281" s="21">
        <f t="shared" si="332"/>
        <v>2658585.2053473219</v>
      </c>
      <c r="AI281" s="21">
        <f t="shared" si="332"/>
        <v>0</v>
      </c>
      <c r="AJ281" s="21">
        <f t="shared" si="332"/>
        <v>293541.95771859336</v>
      </c>
      <c r="AK281" s="21">
        <f t="shared" si="332"/>
        <v>2952127.1630659145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12401.450230868079</v>
      </c>
    </row>
    <row r="285" spans="1:39" ht="15" x14ac:dyDescent="0.2">
      <c r="G285" s="58" t="s">
        <v>118</v>
      </c>
      <c r="H285" s="57"/>
      <c r="I285" s="57"/>
      <c r="J285" s="11">
        <f>H$284</f>
        <v>12401.450230868079</v>
      </c>
      <c r="K285" s="11">
        <f>J285*$C$10</f>
        <v>4960.5800923472316</v>
      </c>
      <c r="L285" s="24">
        <f>$C$294</f>
        <v>1730.5116361769929</v>
      </c>
      <c r="M285" s="11">
        <f t="shared" ref="M285:M305" si="333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34">O285*W285</f>
        <v>0</v>
      </c>
      <c r="AB285" s="5">
        <f>P285*W285</f>
        <v>6.0222899999999999</v>
      </c>
      <c r="AC285" s="32"/>
      <c r="AD285" s="5">
        <f>$W285*J285</f>
        <v>12401.450230868079</v>
      </c>
      <c r="AE285" s="5">
        <f>-$W285*K285</f>
        <v>-4960.5800923472316</v>
      </c>
      <c r="AF285" s="5">
        <f>-$W285*L285</f>
        <v>-1730.5116361769929</v>
      </c>
      <c r="AG285" s="5"/>
      <c r="AH285" s="5">
        <f>SUM(AD285:AG285)</f>
        <v>5710.3585023438536</v>
      </c>
      <c r="AI285" s="42">
        <f>Y285-AA285</f>
        <v>0</v>
      </c>
      <c r="AJ285" s="42"/>
      <c r="AK285" s="42">
        <f>SUM(AH285:AJ285)</f>
        <v>5710.3585023438536</v>
      </c>
      <c r="AL285" s="6" t="s">
        <v>39</v>
      </c>
      <c r="AM285" s="36">
        <f>AK312</f>
        <v>11594.16470544125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35">H$284</f>
        <v>12401.450230868079</v>
      </c>
      <c r="K286" s="11"/>
      <c r="L286" s="24"/>
      <c r="M286" s="11">
        <f t="shared" si="333"/>
        <v>602229</v>
      </c>
      <c r="N286" s="78">
        <f t="shared" ref="N286:N305" si="336">N254</f>
        <v>0</v>
      </c>
      <c r="O286" s="35">
        <f t="shared" ref="O286:O305" si="337">M286*N286/1000</f>
        <v>0</v>
      </c>
      <c r="P286" s="35">
        <f t="shared" ref="P286:P287" si="338">$H$14*M286/1000</f>
        <v>6.0222899999999999</v>
      </c>
      <c r="Q286">
        <f t="shared" ref="Q286:Q305" si="339">Q5</f>
        <v>65</v>
      </c>
      <c r="R286" s="45">
        <f>1000*VLOOKUP(Q286, '[1]Mortality (Interventions) L'!$B$8:$AV$128, 31)</f>
        <v>6.4878712624179684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6.4878712624179685E-3</v>
      </c>
      <c r="V286" s="39">
        <f>MIN(S286*T286,T286-U286)</f>
        <v>3.4608985999999998E-3</v>
      </c>
      <c r="W286" s="32">
        <f>T286-SUM(U286:V286)</f>
        <v>0.99005123013758201</v>
      </c>
      <c r="X286" s="32"/>
      <c r="Y286" s="5">
        <f>AA285</f>
        <v>0</v>
      </c>
      <c r="Z286" s="5">
        <f>AB285</f>
        <v>6.0222899999999999</v>
      </c>
      <c r="AA286" s="5">
        <f t="shared" si="334"/>
        <v>0</v>
      </c>
      <c r="AB286" s="5">
        <f t="shared" ref="AB286:AB305" si="340">P286*W286</f>
        <v>5.9623756227452587</v>
      </c>
      <c r="AC286" s="32"/>
      <c r="AD286" s="5">
        <f t="shared" ref="AD286:AD288" si="341">$W286*J286</f>
        <v>12278.071056560941</v>
      </c>
      <c r="AE286" s="5">
        <f t="shared" ref="AE286:AE305" si="342">-$W286*K286</f>
        <v>0</v>
      </c>
      <c r="AF286" s="5">
        <f t="shared" ref="AF286:AF287" si="343">-$W286*L286</f>
        <v>0</v>
      </c>
      <c r="AG286" s="5">
        <f>-U286*M286</f>
        <v>-3907.1842224947109</v>
      </c>
      <c r="AH286" s="5">
        <f t="shared" ref="AH286:AH294" si="344">SUM(AD286:AG286)</f>
        <v>8370.8868340662302</v>
      </c>
      <c r="AI286" s="42">
        <f>-M286*$W285*(N286-N285)/1000</f>
        <v>0</v>
      </c>
      <c r="AJ286" s="42">
        <f>$D$6*SUM(Y286:Z286,AD286:AE286)</f>
        <v>1205.0695572976285</v>
      </c>
      <c r="AK286" s="42">
        <f t="shared" ref="AK286" si="345">SUM(AH286:AJ286)</f>
        <v>9575.9563913638594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46">I286+1</f>
        <v>2</v>
      </c>
      <c r="J287" s="11">
        <f t="shared" si="335"/>
        <v>12401.450230868079</v>
      </c>
      <c r="K287" s="11">
        <f t="shared" ref="K287:K305" si="347">J287*$C$11</f>
        <v>124.01450230868079</v>
      </c>
      <c r="L287" s="24">
        <f>$C$295</f>
        <v>1358.4681292509504</v>
      </c>
      <c r="M287" s="11">
        <f t="shared" si="333"/>
        <v>602229</v>
      </c>
      <c r="N287" s="78">
        <f t="shared" si="336"/>
        <v>0</v>
      </c>
      <c r="O287" s="35">
        <f t="shared" si="337"/>
        <v>0</v>
      </c>
      <c r="P287" s="35">
        <f t="shared" si="338"/>
        <v>6.0222899999999999</v>
      </c>
      <c r="Q287">
        <f t="shared" si="339"/>
        <v>66</v>
      </c>
      <c r="R287" s="45">
        <f>1000*VLOOKUP(Q287, '[1]Mortality (Interventions) L'!$B$8:$AV$128, 31)</f>
        <v>7.1998792570158372</v>
      </c>
      <c r="S287" s="46">
        <f>VLOOKUP(I287, '[1]Lapse Rates'!$A$4:$F$24, 3)</f>
        <v>3.2267923000000001E-3</v>
      </c>
      <c r="T287" s="33">
        <f t="shared" ref="T287:T289" si="348">W286</f>
        <v>0.99005123013758201</v>
      </c>
      <c r="U287" s="33">
        <f>T287*R287/1000</f>
        <v>7.1282493152505892E-3</v>
      </c>
      <c r="V287" s="39">
        <f t="shared" ref="V287:V305" si="349">MIN(S287*T287,T287-U287)</f>
        <v>3.1946896860134775E-3</v>
      </c>
      <c r="W287" s="32">
        <f>T287-SUM(U287:V287)</f>
        <v>0.97972829113631799</v>
      </c>
      <c r="X287" s="32"/>
      <c r="Y287" s="5">
        <f t="shared" ref="Y287:Y288" si="350">AA286</f>
        <v>0</v>
      </c>
      <c r="Z287" s="5">
        <f t="shared" ref="Z287:Z305" si="351">AB286</f>
        <v>5.9623756227452587</v>
      </c>
      <c r="AA287" s="5">
        <f>O287*W287</f>
        <v>0</v>
      </c>
      <c r="AB287" s="5">
        <f t="shared" si="340"/>
        <v>5.9002078904273363</v>
      </c>
      <c r="AC287" s="32"/>
      <c r="AD287" s="5">
        <f t="shared" si="341"/>
        <v>12150.051642300479</v>
      </c>
      <c r="AE287" s="5">
        <f t="shared" si="342"/>
        <v>-121.5005164230048</v>
      </c>
      <c r="AF287" s="5">
        <f t="shared" si="343"/>
        <v>-1330.9296588341845</v>
      </c>
      <c r="AG287" s="5">
        <f t="shared" ref="AG287:AG290" si="352">-U287*M287</f>
        <v>-4292.8384568740466</v>
      </c>
      <c r="AH287" s="5">
        <f t="shared" si="344"/>
        <v>6404.7830101692443</v>
      </c>
      <c r="AI287" s="42">
        <f>-M287*($W286*N287-$W285*N286)/1000</f>
        <v>0</v>
      </c>
      <c r="AJ287" s="42">
        <f t="shared" ref="AJ287:AJ288" si="353">$D$6*SUM(Y287:Z287,AD287:AE287)</f>
        <v>1180.5857744971715</v>
      </c>
      <c r="AK287" s="42">
        <f>SUM(AH287:AJ287)</f>
        <v>7585.3687846664161</v>
      </c>
      <c r="AL287" s="48" t="s">
        <v>59</v>
      </c>
      <c r="AM287" s="54">
        <f>AK312/AD312</f>
        <v>7.1692513522388326E-2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46"/>
        <v>3</v>
      </c>
      <c r="J288" s="11">
        <f t="shared" si="335"/>
        <v>12401.450230868079</v>
      </c>
      <c r="K288" s="11">
        <f t="shared" si="347"/>
        <v>124.01450230868079</v>
      </c>
      <c r="L288" s="24">
        <f t="shared" ref="L288:L305" si="354">$C$295</f>
        <v>1358.4681292509504</v>
      </c>
      <c r="M288" s="11">
        <f t="shared" si="333"/>
        <v>602229</v>
      </c>
      <c r="N288" s="78">
        <f t="shared" si="336"/>
        <v>0</v>
      </c>
      <c r="O288" s="35">
        <f t="shared" si="337"/>
        <v>0</v>
      </c>
      <c r="P288" s="35">
        <f>$H$14*M288/1000</f>
        <v>6.0222899999999999</v>
      </c>
      <c r="Q288">
        <f t="shared" si="339"/>
        <v>67</v>
      </c>
      <c r="R288" s="45">
        <f>1000*VLOOKUP(Q288, '[1]Mortality (Interventions) L'!$B$8:$AV$128, 31)</f>
        <v>7.969430870559858</v>
      </c>
      <c r="S288" s="46">
        <f>VLOOKUP(I288, '[1]Lapse Rates'!$A$4:$F$24, 3)</f>
        <v>2.9657235000000001E-3</v>
      </c>
      <c r="T288" s="33">
        <f t="shared" si="348"/>
        <v>0.97972829113631799</v>
      </c>
      <c r="U288" s="33">
        <f t="shared" ref="U288:U305" si="355">T288*R288/1000</f>
        <v>7.8078768881426289E-3</v>
      </c>
      <c r="V288" s="39">
        <f t="shared" si="349"/>
        <v>2.9056032166378202E-3</v>
      </c>
      <c r="W288" s="32">
        <f t="shared" ref="W288:W305" si="356">T288-SUM(U288:V288)</f>
        <v>0.96901481103153753</v>
      </c>
      <c r="X288" s="32"/>
      <c r="Y288" s="5">
        <f t="shared" si="350"/>
        <v>0</v>
      </c>
      <c r="Z288" s="5">
        <f t="shared" si="351"/>
        <v>5.9002078904273363</v>
      </c>
      <c r="AA288" s="5">
        <f t="shared" ref="AA288:AA305" si="357">O288*W288</f>
        <v>0</v>
      </c>
      <c r="AB288" s="5">
        <f t="shared" si="340"/>
        <v>5.8356882063271183</v>
      </c>
      <c r="AC288" s="32"/>
      <c r="AD288" s="5">
        <f t="shared" si="341"/>
        <v>12017.188951981649</v>
      </c>
      <c r="AE288" s="5">
        <f t="shared" si="342"/>
        <v>-120.17188951981649</v>
      </c>
      <c r="AF288" s="5">
        <f>-$W288*L288</f>
        <v>-1316.375737558476</v>
      </c>
      <c r="AG288" s="5">
        <f t="shared" si="352"/>
        <v>-4702.1298904692476</v>
      </c>
      <c r="AH288" s="5">
        <f t="shared" si="344"/>
        <v>5878.5114344341082</v>
      </c>
      <c r="AI288" s="42">
        <f>-M288*($W287*N288-$W286*N287)/1000</f>
        <v>0</v>
      </c>
      <c r="AJ288" s="42">
        <f t="shared" si="353"/>
        <v>1167.6761842215567</v>
      </c>
      <c r="AK288" s="42">
        <f t="shared" ref="AK288:AK295" si="358">SUM(AH288:AJ288)</f>
        <v>7046.1876186556647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46"/>
        <v>4</v>
      </c>
      <c r="J289" s="11">
        <f t="shared" si="335"/>
        <v>12401.450230868079</v>
      </c>
      <c r="K289" s="11">
        <f t="shared" si="347"/>
        <v>124.01450230868079</v>
      </c>
      <c r="L289" s="24">
        <f t="shared" si="354"/>
        <v>1358.4681292509504</v>
      </c>
      <c r="M289" s="11">
        <f t="shared" si="333"/>
        <v>602229</v>
      </c>
      <c r="N289" s="78">
        <f t="shared" si="336"/>
        <v>0</v>
      </c>
      <c r="O289" s="35">
        <f t="shared" si="337"/>
        <v>0</v>
      </c>
      <c r="P289" s="35">
        <f t="shared" ref="P289:P305" si="359">$H$14*M289/1000</f>
        <v>6.0222899999999999</v>
      </c>
      <c r="Q289">
        <f t="shared" si="339"/>
        <v>68</v>
      </c>
      <c r="R289" s="45">
        <f>1000*VLOOKUP(Q289, '[1]Mortality (Interventions) L'!$B$8:$AV$128, 31)</f>
        <v>8.7980098670889628</v>
      </c>
      <c r="S289" s="46">
        <f>VLOOKUP(I289, '[1]Lapse Rates'!$A$4:$F$24, 3)</f>
        <v>2.7812204999999998E-3</v>
      </c>
      <c r="T289" s="33">
        <f t="shared" si="348"/>
        <v>0.96901481103153753</v>
      </c>
      <c r="U289" s="33">
        <f t="shared" si="355"/>
        <v>8.5254018688108134E-3</v>
      </c>
      <c r="V289" s="39">
        <f t="shared" si="349"/>
        <v>2.6950438572445382E-3</v>
      </c>
      <c r="W289" s="32">
        <f t="shared" si="356"/>
        <v>0.95779436530548212</v>
      </c>
      <c r="X289" s="32"/>
      <c r="Y289" s="5">
        <f>AA288</f>
        <v>0</v>
      </c>
      <c r="Z289" s="5">
        <f t="shared" si="351"/>
        <v>5.8356882063271183</v>
      </c>
      <c r="AA289" s="5">
        <f t="shared" si="357"/>
        <v>0</v>
      </c>
      <c r="AB289" s="5">
        <f t="shared" si="340"/>
        <v>5.7681154282355518</v>
      </c>
      <c r="AC289" s="32"/>
      <c r="AD289" s="5">
        <f>$W289*J289</f>
        <v>11878.039152741816</v>
      </c>
      <c r="AE289" s="5">
        <f t="shared" si="342"/>
        <v>-118.78039152741816</v>
      </c>
      <c r="AF289" s="5">
        <f t="shared" ref="AF289:AF305" si="360">-$W289*L289</f>
        <v>-1301.1331196436397</v>
      </c>
      <c r="AG289" s="5">
        <f t="shared" si="352"/>
        <v>-5134.2442420520674</v>
      </c>
      <c r="AH289" s="5">
        <f t="shared" si="344"/>
        <v>5323.8813995186902</v>
      </c>
      <c r="AI289" s="42">
        <f t="shared" ref="AI289:AI305" si="361">-M289*($W288*N289-$W287*N288)/1000</f>
        <v>0</v>
      </c>
      <c r="AJ289" s="42">
        <f>$D$6*SUM(Y289:Z289,AD289:AE289)</f>
        <v>1154.1557654881733</v>
      </c>
      <c r="AK289" s="42">
        <f t="shared" si="358"/>
        <v>6478.0371650068637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46"/>
        <v>5</v>
      </c>
      <c r="J290" s="11">
        <f t="shared" si="335"/>
        <v>12401.450230868079</v>
      </c>
      <c r="K290" s="11">
        <f t="shared" si="347"/>
        <v>124.01450230868079</v>
      </c>
      <c r="L290" s="24">
        <f t="shared" si="354"/>
        <v>1358.4681292509504</v>
      </c>
      <c r="M290" s="11">
        <f t="shared" si="333"/>
        <v>602229</v>
      </c>
      <c r="N290" s="78">
        <f t="shared" si="336"/>
        <v>0</v>
      </c>
      <c r="O290" s="35">
        <f t="shared" si="337"/>
        <v>0</v>
      </c>
      <c r="P290" s="35">
        <f t="shared" si="359"/>
        <v>6.0222899999999999</v>
      </c>
      <c r="Q290">
        <f t="shared" si="339"/>
        <v>69</v>
      </c>
      <c r="R290" s="45">
        <f>1000*VLOOKUP(Q290, '[1]Mortality (Interventions) L'!$B$8:$AV$128, 31)</f>
        <v>9.7364853874892816</v>
      </c>
      <c r="S290" s="46">
        <f>VLOOKUP(I290, '[1]Lapse Rates'!$A$4:$F$24, 3)</f>
        <v>2.4845683E-3</v>
      </c>
      <c r="T290" s="33">
        <f>W289</f>
        <v>0.95779436530548212</v>
      </c>
      <c r="U290" s="33">
        <f t="shared" si="355"/>
        <v>9.3255508420163977E-3</v>
      </c>
      <c r="V290" s="39">
        <f t="shared" si="349"/>
        <v>2.3797055179566209E-3</v>
      </c>
      <c r="W290" s="32">
        <f t="shared" si="356"/>
        <v>0.94608910894550913</v>
      </c>
      <c r="X290" s="32"/>
      <c r="Y290" s="5">
        <f t="shared" ref="Y290:Y305" si="362">AA289</f>
        <v>0</v>
      </c>
      <c r="Z290" s="5">
        <f t="shared" si="351"/>
        <v>5.7681154282355518</v>
      </c>
      <c r="AA290" s="5">
        <f t="shared" si="357"/>
        <v>0</v>
      </c>
      <c r="AB290" s="5">
        <f t="shared" si="340"/>
        <v>5.6976229799114497</v>
      </c>
      <c r="AC290" s="32"/>
      <c r="AD290" s="5">
        <f t="shared" ref="AD290:AD304" si="363">$W290*J290</f>
        <v>11732.876998554058</v>
      </c>
      <c r="AE290" s="5">
        <f t="shared" si="342"/>
        <v>-117.32876998554059</v>
      </c>
      <c r="AF290" s="5">
        <f t="shared" si="360"/>
        <v>-1285.2319019339043</v>
      </c>
      <c r="AG290" s="5">
        <f t="shared" si="352"/>
        <v>-5616.1171580366936</v>
      </c>
      <c r="AH290" s="5">
        <f t="shared" si="344"/>
        <v>4714.1991685979192</v>
      </c>
      <c r="AI290" s="42">
        <f t="shared" si="361"/>
        <v>0</v>
      </c>
      <c r="AJ290" s="42">
        <f t="shared" ref="AJ290:AJ305" si="364">$D$6*SUM(Y290:Z290,AD290:AE290)</f>
        <v>1140.0511333460815</v>
      </c>
      <c r="AK290" s="42">
        <f t="shared" si="358"/>
        <v>5854.250301944001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46"/>
        <v>6</v>
      </c>
      <c r="J291" s="11">
        <f t="shared" si="335"/>
        <v>12401.450230868079</v>
      </c>
      <c r="K291" s="11">
        <f t="shared" si="347"/>
        <v>124.01450230868079</v>
      </c>
      <c r="L291" s="24">
        <f t="shared" si="354"/>
        <v>1358.4681292509504</v>
      </c>
      <c r="M291" s="11">
        <f t="shared" si="333"/>
        <v>602229</v>
      </c>
      <c r="N291" s="78">
        <f t="shared" si="336"/>
        <v>0</v>
      </c>
      <c r="O291" s="35">
        <f t="shared" si="337"/>
        <v>0</v>
      </c>
      <c r="P291" s="35">
        <f t="shared" si="359"/>
        <v>6.0222899999999999</v>
      </c>
      <c r="Q291">
        <f t="shared" si="339"/>
        <v>70</v>
      </c>
      <c r="R291" s="45">
        <f>1000*VLOOKUP(Q291, '[1]Mortality (Interventions) L'!$B$8:$AV$128, 31)</f>
        <v>10.91617188153967</v>
      </c>
      <c r="S291" s="46">
        <f>VLOOKUP(I291, '[1]Lapse Rates'!$A$4:$F$24, 3)</f>
        <v>2.4510465999999999E-3</v>
      </c>
      <c r="T291" s="33">
        <f t="shared" ref="T291:T305" si="365">W290</f>
        <v>0.94608910894550913</v>
      </c>
      <c r="U291" s="33">
        <f t="shared" si="355"/>
        <v>1.0327671328501887E-2</v>
      </c>
      <c r="V291" s="39">
        <f t="shared" si="349"/>
        <v>2.3189084937779198E-3</v>
      </c>
      <c r="W291" s="32">
        <f t="shared" si="356"/>
        <v>0.93344252912322934</v>
      </c>
      <c r="X291" s="32"/>
      <c r="Y291" s="5">
        <f t="shared" si="362"/>
        <v>0</v>
      </c>
      <c r="Z291" s="5">
        <f t="shared" si="351"/>
        <v>5.6976229799114497</v>
      </c>
      <c r="AA291" s="5">
        <f t="shared" si="357"/>
        <v>0</v>
      </c>
      <c r="AB291" s="5">
        <f t="shared" si="340"/>
        <v>5.621461608713533</v>
      </c>
      <c r="AC291" s="32"/>
      <c r="AD291" s="5">
        <f t="shared" si="363"/>
        <v>11576.041068297356</v>
      </c>
      <c r="AE291" s="5">
        <f t="shared" si="342"/>
        <v>-115.76041068297356</v>
      </c>
      <c r="AF291" s="5">
        <f t="shared" si="360"/>
        <v>-1268.0519263013091</v>
      </c>
      <c r="AG291" s="5">
        <f>-U291*M291</f>
        <v>-6219.6231764923632</v>
      </c>
      <c r="AH291" s="5">
        <f t="shared" si="344"/>
        <v>3972.6055548207114</v>
      </c>
      <c r="AI291" s="42">
        <f t="shared" si="361"/>
        <v>0</v>
      </c>
      <c r="AJ291" s="42">
        <f t="shared" si="364"/>
        <v>1124.8124693263003</v>
      </c>
      <c r="AK291" s="42">
        <f t="shared" si="358"/>
        <v>5097.4180241470112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46"/>
        <v>7</v>
      </c>
      <c r="J292" s="11">
        <f t="shared" si="335"/>
        <v>12401.450230868079</v>
      </c>
      <c r="K292" s="11">
        <f t="shared" si="347"/>
        <v>124.01450230868079</v>
      </c>
      <c r="L292" s="24">
        <f t="shared" si="354"/>
        <v>1358.4681292509504</v>
      </c>
      <c r="M292" s="11">
        <f t="shared" si="333"/>
        <v>602229</v>
      </c>
      <c r="N292" s="78">
        <f t="shared" si="336"/>
        <v>0</v>
      </c>
      <c r="O292" s="35">
        <f t="shared" si="337"/>
        <v>0</v>
      </c>
      <c r="P292" s="35">
        <f t="shared" si="359"/>
        <v>6.0222899999999999</v>
      </c>
      <c r="Q292">
        <f t="shared" si="339"/>
        <v>71</v>
      </c>
      <c r="R292" s="45">
        <f>1000*VLOOKUP(Q292, '[1]Mortality (Interventions) L'!$B$8:$AV$128, 31)</f>
        <v>12.15514189027158</v>
      </c>
      <c r="S292" s="46">
        <f>VLOOKUP(I292, '[1]Lapse Rates'!$A$4:$F$24, 3)</f>
        <v>2.2232648999999998E-3</v>
      </c>
      <c r="T292" s="33">
        <f t="shared" si="365"/>
        <v>0.93344252912322934</v>
      </c>
      <c r="U292" s="33">
        <f t="shared" si="355"/>
        <v>1.1346126387906814E-2</v>
      </c>
      <c r="V292" s="39">
        <f t="shared" si="349"/>
        <v>2.0752900111669034E-3</v>
      </c>
      <c r="W292" s="32">
        <f t="shared" si="356"/>
        <v>0.92002111272415565</v>
      </c>
      <c r="X292" s="32"/>
      <c r="Y292" s="5">
        <f t="shared" si="362"/>
        <v>0</v>
      </c>
      <c r="Z292" s="5">
        <f t="shared" si="351"/>
        <v>5.621461608713533</v>
      </c>
      <c r="AA292" s="5">
        <f t="shared" si="357"/>
        <v>0</v>
      </c>
      <c r="AB292" s="5">
        <f t="shared" si="340"/>
        <v>5.5406339469475556</v>
      </c>
      <c r="AC292" s="32"/>
      <c r="AD292" s="5">
        <f t="shared" si="363"/>
        <v>11409.596040796487</v>
      </c>
      <c r="AE292" s="5">
        <f t="shared" si="342"/>
        <v>-114.09596040796487</v>
      </c>
      <c r="AF292" s="5">
        <f t="shared" si="360"/>
        <v>-1249.8193598737614</v>
      </c>
      <c r="AG292" s="5">
        <f t="shared" ref="AG292:AG305" si="366">-U292*M292</f>
        <v>-6832.9663484627326</v>
      </c>
      <c r="AH292" s="5">
        <f t="shared" si="344"/>
        <v>3212.7143720520271</v>
      </c>
      <c r="AI292" s="42">
        <f t="shared" si="361"/>
        <v>0</v>
      </c>
      <c r="AJ292" s="42">
        <f t="shared" si="364"/>
        <v>1108.6400232699286</v>
      </c>
      <c r="AK292" s="42">
        <f t="shared" si="358"/>
        <v>4321.354395321956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46"/>
        <v>8</v>
      </c>
      <c r="J293" s="11">
        <f t="shared" si="335"/>
        <v>12401.450230868079</v>
      </c>
      <c r="K293" s="11">
        <f t="shared" si="347"/>
        <v>124.01450230868079</v>
      </c>
      <c r="L293" s="24">
        <f t="shared" si="354"/>
        <v>1358.4681292509504</v>
      </c>
      <c r="M293" s="11">
        <f t="shared" si="333"/>
        <v>602229</v>
      </c>
      <c r="N293" s="78">
        <f t="shared" si="336"/>
        <v>0</v>
      </c>
      <c r="O293" s="35">
        <f t="shared" si="337"/>
        <v>0</v>
      </c>
      <c r="P293" s="35">
        <f t="shared" si="359"/>
        <v>6.0222899999999999</v>
      </c>
      <c r="Q293">
        <f t="shared" si="339"/>
        <v>72</v>
      </c>
      <c r="R293" s="45">
        <f>1000*VLOOKUP(Q293, '[1]Mortality (Interventions) L'!$B$8:$AV$128, 31)</f>
        <v>13.591195612490743</v>
      </c>
      <c r="S293" s="46">
        <f>VLOOKUP(I293, '[1]Lapse Rates'!$A$4:$F$24, 3)</f>
        <v>2.1873403E-3</v>
      </c>
      <c r="T293" s="33">
        <f t="shared" si="365"/>
        <v>0.92002111272415565</v>
      </c>
      <c r="U293" s="33">
        <f t="shared" si="355"/>
        <v>1.2504186910655395E-2</v>
      </c>
      <c r="V293" s="39">
        <f t="shared" si="349"/>
        <v>2.0123992567123885E-3</v>
      </c>
      <c r="W293" s="32">
        <f t="shared" si="356"/>
        <v>0.90550452655678781</v>
      </c>
      <c r="X293" s="32"/>
      <c r="Y293" s="5">
        <f t="shared" si="362"/>
        <v>0</v>
      </c>
      <c r="Z293" s="5">
        <f t="shared" si="351"/>
        <v>5.5406339469475556</v>
      </c>
      <c r="AA293" s="5">
        <f t="shared" si="357"/>
        <v>0</v>
      </c>
      <c r="AB293" s="5">
        <f t="shared" si="340"/>
        <v>5.4532108552376775</v>
      </c>
      <c r="AC293" s="32"/>
      <c r="AD293" s="5">
        <f t="shared" si="363"/>
        <v>11229.569319919767</v>
      </c>
      <c r="AE293" s="5">
        <f t="shared" si="342"/>
        <v>-112.29569319919767</v>
      </c>
      <c r="AF293" s="5">
        <f t="shared" si="360"/>
        <v>-1230.099040219867</v>
      </c>
      <c r="AG293" s="5">
        <f t="shared" si="366"/>
        <v>-7530.3839790170878</v>
      </c>
      <c r="AH293" s="5">
        <f t="shared" si="344"/>
        <v>2356.7906074836137</v>
      </c>
      <c r="AI293" s="42">
        <f t="shared" si="361"/>
        <v>0</v>
      </c>
      <c r="AJ293" s="42">
        <f t="shared" si="364"/>
        <v>1091.1480789714835</v>
      </c>
      <c r="AK293" s="42">
        <f t="shared" si="358"/>
        <v>3447.938686455097</v>
      </c>
    </row>
    <row r="294" spans="1:37" ht="15" x14ac:dyDescent="0.2">
      <c r="A294" s="12"/>
      <c r="B294" s="13">
        <v>1</v>
      </c>
      <c r="C294" s="10">
        <f>$H$284*0.14+$B$297</f>
        <v>1730.5116361769929</v>
      </c>
      <c r="D294" s="1"/>
      <c r="E294" s="81" t="s">
        <v>51</v>
      </c>
      <c r="F294" s="13"/>
      <c r="G294" s="8"/>
      <c r="I294" s="2">
        <f t="shared" si="346"/>
        <v>9</v>
      </c>
      <c r="J294" s="11">
        <f t="shared" si="335"/>
        <v>12401.450230868079</v>
      </c>
      <c r="K294" s="11">
        <f t="shared" si="347"/>
        <v>124.01450230868079</v>
      </c>
      <c r="L294" s="24">
        <f t="shared" si="354"/>
        <v>1358.4681292509504</v>
      </c>
      <c r="M294" s="11">
        <f t="shared" si="333"/>
        <v>602229</v>
      </c>
      <c r="N294" s="78">
        <f t="shared" si="336"/>
        <v>0</v>
      </c>
      <c r="O294" s="35">
        <f t="shared" si="337"/>
        <v>0</v>
      </c>
      <c r="P294" s="35">
        <f t="shared" si="359"/>
        <v>6.0222899999999999</v>
      </c>
      <c r="Q294">
        <f t="shared" si="339"/>
        <v>73</v>
      </c>
      <c r="R294" s="45">
        <f>1000*VLOOKUP(Q294, '[1]Mortality (Interventions) L'!$B$8:$AV$128, 31)</f>
        <v>15.257071837268624</v>
      </c>
      <c r="S294" s="46">
        <f>VLOOKUP(I294, '[1]Lapse Rates'!$A$4:$F$24, 3)</f>
        <v>1.9768835000000002E-3</v>
      </c>
      <c r="T294" s="33">
        <f t="shared" si="365"/>
        <v>0.90550452655678781</v>
      </c>
      <c r="U294" s="33">
        <f t="shared" si="355"/>
        <v>1.3815347610648827E-2</v>
      </c>
      <c r="V294" s="39">
        <f t="shared" si="349"/>
        <v>1.7900769577254259E-3</v>
      </c>
      <c r="W294" s="32">
        <f t="shared" si="356"/>
        <v>0.8898991019884136</v>
      </c>
      <c r="X294" s="32"/>
      <c r="Y294" s="5">
        <f t="shared" si="362"/>
        <v>0</v>
      </c>
      <c r="Z294" s="5">
        <f t="shared" si="351"/>
        <v>5.4532108552376775</v>
      </c>
      <c r="AA294" s="5">
        <f t="shared" si="357"/>
        <v>0</v>
      </c>
      <c r="AB294" s="5">
        <f t="shared" si="340"/>
        <v>5.3592304629138034</v>
      </c>
      <c r="AC294" s="32"/>
      <c r="AD294" s="5">
        <f t="shared" si="363"/>
        <v>11036.039423803508</v>
      </c>
      <c r="AE294" s="5">
        <f t="shared" si="342"/>
        <v>-110.36039423803508</v>
      </c>
      <c r="AF294" s="5">
        <f t="shared" si="360"/>
        <v>-1208.8995683003009</v>
      </c>
      <c r="AG294" s="5">
        <f t="shared" si="366"/>
        <v>-8320.0029762134327</v>
      </c>
      <c r="AH294" s="5">
        <f t="shared" si="344"/>
        <v>1396.7764850517378</v>
      </c>
      <c r="AI294" s="42">
        <f t="shared" si="361"/>
        <v>0</v>
      </c>
      <c r="AJ294" s="42">
        <f t="shared" si="364"/>
        <v>1072.3440727852717</v>
      </c>
      <c r="AK294" s="42">
        <f t="shared" si="358"/>
        <v>2469.1205578370095</v>
      </c>
    </row>
    <row r="295" spans="1:37" ht="15" x14ac:dyDescent="0.2">
      <c r="A295" s="12"/>
      <c r="B295" s="70" t="s">
        <v>49</v>
      </c>
      <c r="C295" s="10">
        <f>$H$284*0.11+$B$297</f>
        <v>1358.4681292509504</v>
      </c>
      <c r="D295" s="1"/>
      <c r="E295" s="1"/>
      <c r="F295" s="1"/>
      <c r="I295" s="2">
        <f t="shared" si="346"/>
        <v>10</v>
      </c>
      <c r="J295" s="11">
        <f t="shared" si="335"/>
        <v>12401.450230868079</v>
      </c>
      <c r="K295" s="11">
        <f t="shared" si="347"/>
        <v>124.01450230868079</v>
      </c>
      <c r="L295" s="24">
        <f t="shared" si="354"/>
        <v>1358.4681292509504</v>
      </c>
      <c r="M295" s="11">
        <f t="shared" si="333"/>
        <v>602229</v>
      </c>
      <c r="N295" s="78">
        <f t="shared" si="336"/>
        <v>0</v>
      </c>
      <c r="O295" s="35">
        <f t="shared" si="337"/>
        <v>0</v>
      </c>
      <c r="P295" s="35">
        <f t="shared" si="359"/>
        <v>6.0222899999999999</v>
      </c>
      <c r="Q295">
        <f t="shared" si="339"/>
        <v>74</v>
      </c>
      <c r="R295" s="45">
        <f>1000*VLOOKUP(Q295, '[1]Mortality (Interventions) L'!$B$8:$AV$128, 31)</f>
        <v>17.248216134324352</v>
      </c>
      <c r="S295" s="46">
        <f>VLOOKUP(I295, '[1]Lapse Rates'!$A$4:$F$24, 3)</f>
        <v>1.6914747999999999E-3</v>
      </c>
      <c r="T295" s="33">
        <f t="shared" si="365"/>
        <v>0.8898991019884136</v>
      </c>
      <c r="U295" s="33">
        <f t="shared" si="355"/>
        <v>1.5349172048837307E-2</v>
      </c>
      <c r="V295" s="39">
        <f t="shared" si="349"/>
        <v>1.5052419055560315E-3</v>
      </c>
      <c r="W295" s="32">
        <f t="shared" si="356"/>
        <v>0.87304468803402024</v>
      </c>
      <c r="X295" s="32"/>
      <c r="Y295" s="5">
        <f t="shared" si="362"/>
        <v>0</v>
      </c>
      <c r="Z295" s="5">
        <f t="shared" si="351"/>
        <v>5.3592304629138034</v>
      </c>
      <c r="AA295" s="5">
        <f t="shared" si="357"/>
        <v>0</v>
      </c>
      <c r="AB295" s="5">
        <f t="shared" si="340"/>
        <v>5.2577282943003993</v>
      </c>
      <c r="AC295" s="32"/>
      <c r="AD295" s="5">
        <f t="shared" si="363"/>
        <v>10827.020247977651</v>
      </c>
      <c r="AE295" s="5">
        <f t="shared" si="342"/>
        <v>-108.2702024797765</v>
      </c>
      <c r="AF295" s="5">
        <f t="shared" si="360"/>
        <v>-1186.0033841060551</v>
      </c>
      <c r="AG295" s="5">
        <f t="shared" si="366"/>
        <v>-9243.7165337992428</v>
      </c>
      <c r="AH295" s="5">
        <f>SUM(AD295:AG295)</f>
        <v>289.03012759257581</v>
      </c>
      <c r="AI295" s="42">
        <f t="shared" si="361"/>
        <v>0</v>
      </c>
      <c r="AJ295" s="42">
        <f t="shared" si="364"/>
        <v>1052.0351199717534</v>
      </c>
      <c r="AK295" s="42">
        <f t="shared" si="358"/>
        <v>1341.0652475643292</v>
      </c>
    </row>
    <row r="296" spans="1:37" ht="15" x14ac:dyDescent="0.2">
      <c r="D296" s="1"/>
      <c r="E296" s="1"/>
      <c r="F296" s="1"/>
      <c r="I296" s="2">
        <f t="shared" si="346"/>
        <v>11</v>
      </c>
      <c r="J296" s="11">
        <f t="shared" si="335"/>
        <v>12401.450230868079</v>
      </c>
      <c r="K296" s="11">
        <f t="shared" si="347"/>
        <v>124.01450230868079</v>
      </c>
      <c r="L296" s="24">
        <f t="shared" si="354"/>
        <v>1358.4681292509504</v>
      </c>
      <c r="M296" s="11">
        <f t="shared" si="333"/>
        <v>602229</v>
      </c>
      <c r="N296" s="78">
        <f t="shared" si="336"/>
        <v>0</v>
      </c>
      <c r="O296" s="35">
        <f t="shared" si="337"/>
        <v>0</v>
      </c>
      <c r="P296" s="35">
        <f t="shared" si="359"/>
        <v>6.0222899999999999</v>
      </c>
      <c r="Q296">
        <f t="shared" si="339"/>
        <v>75</v>
      </c>
      <c r="R296" s="45">
        <f>1000*VLOOKUP(Q296, '[1]Mortality (Interventions) L'!$B$8:$AV$128, 31)</f>
        <v>19.559892090638588</v>
      </c>
      <c r="S296" s="46">
        <f>VLOOKUP(I296, '[1]Lapse Rates'!$A$4:$F$24, 3)</f>
        <v>1.5867464999999999E-3</v>
      </c>
      <c r="T296" s="33">
        <f t="shared" si="365"/>
        <v>0.87304468803402024</v>
      </c>
      <c r="U296" s="33">
        <f t="shared" si="355"/>
        <v>1.7076659888250668E-2</v>
      </c>
      <c r="V296" s="39">
        <f t="shared" si="349"/>
        <v>1.3853006030815735E-3</v>
      </c>
      <c r="W296" s="32">
        <f t="shared" si="356"/>
        <v>0.85458272754268805</v>
      </c>
      <c r="X296" s="31"/>
      <c r="Y296" s="5">
        <f t="shared" si="362"/>
        <v>0</v>
      </c>
      <c r="Z296" s="5">
        <f t="shared" si="351"/>
        <v>5.2577282943003993</v>
      </c>
      <c r="AA296" s="5">
        <f t="shared" si="357"/>
        <v>0</v>
      </c>
      <c r="AB296" s="5">
        <f t="shared" si="340"/>
        <v>5.1465450142530544</v>
      </c>
      <c r="AC296" s="32"/>
      <c r="AD296" s="5">
        <f t="shared" si="363"/>
        <v>10598.06516378014</v>
      </c>
      <c r="AE296" s="5">
        <f t="shared" si="342"/>
        <v>-105.98065163780142</v>
      </c>
      <c r="AF296" s="5">
        <f t="shared" si="360"/>
        <v>-1160.92339917509</v>
      </c>
      <c r="AG296" s="5">
        <f t="shared" si="366"/>
        <v>-10284.059807841311</v>
      </c>
      <c r="AH296" s="5">
        <f t="shared" ref="AH296:AH305" si="367">SUM(AD296:AG296)</f>
        <v>-952.89869487406213</v>
      </c>
      <c r="AI296" s="42">
        <f t="shared" si="361"/>
        <v>0</v>
      </c>
      <c r="AJ296" s="42">
        <f t="shared" si="364"/>
        <v>1029.7892737868344</v>
      </c>
      <c r="AK296" s="42">
        <f t="shared" ref="AK296:AK305" si="368">SUM(AH296:AJ296)</f>
        <v>76.890578912772298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46"/>
        <v>12</v>
      </c>
      <c r="J297" s="11">
        <f t="shared" si="335"/>
        <v>12401.450230868079</v>
      </c>
      <c r="K297" s="11">
        <f t="shared" si="347"/>
        <v>124.01450230868079</v>
      </c>
      <c r="L297" s="24">
        <f t="shared" si="354"/>
        <v>1358.4681292509504</v>
      </c>
      <c r="M297" s="11">
        <f t="shared" si="333"/>
        <v>602229</v>
      </c>
      <c r="N297" s="78">
        <f t="shared" si="336"/>
        <v>0</v>
      </c>
      <c r="O297" s="35">
        <f t="shared" si="337"/>
        <v>0</v>
      </c>
      <c r="P297" s="35">
        <f t="shared" si="359"/>
        <v>6.0222899999999999</v>
      </c>
      <c r="Q297">
        <f t="shared" si="339"/>
        <v>76</v>
      </c>
      <c r="R297" s="45">
        <f>1000*VLOOKUP(Q297, '[1]Mortality (Interventions) L'!$B$8:$AV$128, 31)</f>
        <v>22.23424663845703</v>
      </c>
      <c r="S297" s="46">
        <f>VLOOKUP(I297, '[1]Lapse Rates'!$A$4:$F$24, 3)</f>
        <v>1.4412507000000001E-3</v>
      </c>
      <c r="T297" s="33">
        <f t="shared" si="365"/>
        <v>0.85458272754268805</v>
      </c>
      <c r="U297" s="33">
        <f t="shared" si="355"/>
        <v>1.9001003137149454E-2</v>
      </c>
      <c r="V297" s="39">
        <f t="shared" si="349"/>
        <v>1.2316679542788084E-3</v>
      </c>
      <c r="W297" s="32">
        <f t="shared" si="356"/>
        <v>0.83435005645125981</v>
      </c>
      <c r="X297" s="31"/>
      <c r="Y297" s="5">
        <f t="shared" si="362"/>
        <v>0</v>
      </c>
      <c r="Z297" s="5">
        <f t="shared" si="351"/>
        <v>5.1465450142530544</v>
      </c>
      <c r="AA297" s="5">
        <f t="shared" si="357"/>
        <v>0</v>
      </c>
      <c r="AB297" s="5">
        <f t="shared" si="340"/>
        <v>5.0246980014658575</v>
      </c>
      <c r="AC297" s="32"/>
      <c r="AD297" s="5">
        <f t="shared" si="363"/>
        <v>10347.15070020227</v>
      </c>
      <c r="AE297" s="5">
        <f t="shared" si="342"/>
        <v>-103.4715070020227</v>
      </c>
      <c r="AF297" s="5">
        <f t="shared" si="360"/>
        <v>-1133.4379603277678</v>
      </c>
      <c r="AG297" s="5">
        <f t="shared" si="366"/>
        <v>-11442.955118282378</v>
      </c>
      <c r="AH297" s="5">
        <f t="shared" si="367"/>
        <v>-2332.7138854098994</v>
      </c>
      <c r="AI297" s="42">
        <f t="shared" si="361"/>
        <v>0</v>
      </c>
      <c r="AJ297" s="42">
        <f t="shared" si="364"/>
        <v>1005.4098049188425</v>
      </c>
      <c r="AK297" s="42">
        <f t="shared" si="368"/>
        <v>-1327.304080491057</v>
      </c>
    </row>
    <row r="298" spans="1:37" ht="15" x14ac:dyDescent="0.2">
      <c r="A298" s="48"/>
      <c r="D298" s="1"/>
      <c r="E298" s="1"/>
      <c r="F298" s="1"/>
      <c r="I298" s="2">
        <f t="shared" si="346"/>
        <v>13</v>
      </c>
      <c r="J298" s="11">
        <f t="shared" si="335"/>
        <v>12401.450230868079</v>
      </c>
      <c r="K298" s="11">
        <f t="shared" si="347"/>
        <v>124.01450230868079</v>
      </c>
      <c r="L298" s="24">
        <f t="shared" si="354"/>
        <v>1358.4681292509504</v>
      </c>
      <c r="M298" s="11">
        <f t="shared" si="333"/>
        <v>602229</v>
      </c>
      <c r="N298" s="78">
        <f t="shared" si="336"/>
        <v>0</v>
      </c>
      <c r="O298" s="35">
        <f t="shared" si="337"/>
        <v>0</v>
      </c>
      <c r="P298" s="35">
        <f t="shared" si="359"/>
        <v>6.0222899999999999</v>
      </c>
      <c r="Q298">
        <f t="shared" si="339"/>
        <v>77</v>
      </c>
      <c r="R298" s="45">
        <f>1000*VLOOKUP(Q298, '[1]Mortality (Interventions) L'!$B$8:$AV$128, 31)</f>
        <v>25.3452628840434</v>
      </c>
      <c r="S298" s="46">
        <f>VLOOKUP(I298, '[1]Lapse Rates'!$A$4:$F$24, 3)</f>
        <v>1.3481251E-3</v>
      </c>
      <c r="T298" s="33">
        <f t="shared" si="365"/>
        <v>0.83435005645125981</v>
      </c>
      <c r="U298" s="33">
        <f t="shared" si="355"/>
        <v>2.1146821518073629E-2</v>
      </c>
      <c r="V298" s="39">
        <f t="shared" si="349"/>
        <v>1.1248082532883603E-3</v>
      </c>
      <c r="W298" s="32">
        <f t="shared" si="356"/>
        <v>0.81207842667989782</v>
      </c>
      <c r="X298" s="31"/>
      <c r="Y298" s="5">
        <f t="shared" si="362"/>
        <v>0</v>
      </c>
      <c r="Z298" s="5">
        <f t="shared" si="351"/>
        <v>5.0246980014658575</v>
      </c>
      <c r="AA298" s="5">
        <f t="shared" si="357"/>
        <v>0</v>
      </c>
      <c r="AB298" s="5">
        <f t="shared" si="340"/>
        <v>4.8905717882100816</v>
      </c>
      <c r="AC298" s="32"/>
      <c r="AD298" s="5">
        <f t="shared" si="363"/>
        <v>10070.950192032406</v>
      </c>
      <c r="AE298" s="5">
        <f t="shared" si="342"/>
        <v>-100.70950192032406</v>
      </c>
      <c r="AF298" s="5">
        <f t="shared" si="360"/>
        <v>-1103.1826610968958</v>
      </c>
      <c r="AG298" s="5">
        <f t="shared" si="366"/>
        <v>-12735.229176007964</v>
      </c>
      <c r="AH298" s="5">
        <f t="shared" si="367"/>
        <v>-3868.1711469927795</v>
      </c>
      <c r="AI298" s="42">
        <f t="shared" si="361"/>
        <v>0</v>
      </c>
      <c r="AJ298" s="42">
        <f t="shared" si="364"/>
        <v>978.57353457393901</v>
      </c>
      <c r="AK298" s="42">
        <f t="shared" si="368"/>
        <v>-2889.5976124188405</v>
      </c>
    </row>
    <row r="299" spans="1:37" ht="15" x14ac:dyDescent="0.2">
      <c r="A299" s="48"/>
      <c r="D299" s="1"/>
      <c r="E299" s="1"/>
      <c r="F299" s="37"/>
      <c r="I299" s="2">
        <f t="shared" si="346"/>
        <v>14</v>
      </c>
      <c r="J299" s="11">
        <f t="shared" si="335"/>
        <v>12401.450230868079</v>
      </c>
      <c r="K299" s="11">
        <f t="shared" si="347"/>
        <v>124.01450230868079</v>
      </c>
      <c r="L299" s="24">
        <f t="shared" si="354"/>
        <v>1358.4681292509504</v>
      </c>
      <c r="M299" s="11">
        <f t="shared" si="333"/>
        <v>602229</v>
      </c>
      <c r="N299" s="78">
        <f t="shared" si="336"/>
        <v>0</v>
      </c>
      <c r="O299" s="35">
        <f t="shared" si="337"/>
        <v>0</v>
      </c>
      <c r="P299" s="35">
        <f t="shared" si="359"/>
        <v>6.0222899999999999</v>
      </c>
      <c r="Q299">
        <f t="shared" si="339"/>
        <v>78</v>
      </c>
      <c r="R299" s="45">
        <f>1000*VLOOKUP(Q299, '[1]Mortality (Interventions) L'!$B$8:$AV$128, 31)</f>
        <v>28.856638931105806</v>
      </c>
      <c r="S299" s="46">
        <f>VLOOKUP(I299, '[1]Lapse Rates'!$A$4:$F$24, 3)</f>
        <v>1.1365788999999999E-3</v>
      </c>
      <c r="T299" s="33">
        <f t="shared" si="365"/>
        <v>0.81207842667989782</v>
      </c>
      <c r="U299" s="33">
        <f t="shared" si="355"/>
        <v>2.3433853942442292E-2</v>
      </c>
      <c r="V299" s="39">
        <f t="shared" si="349"/>
        <v>9.2299120490956887E-4</v>
      </c>
      <c r="W299" s="32">
        <f t="shared" si="356"/>
        <v>0.78772158153254601</v>
      </c>
      <c r="X299" s="31"/>
      <c r="Y299" s="5">
        <f t="shared" si="362"/>
        <v>0</v>
      </c>
      <c r="Z299" s="5">
        <f t="shared" si="351"/>
        <v>4.8905717882100816</v>
      </c>
      <c r="AA299" s="5">
        <f t="shared" si="357"/>
        <v>0</v>
      </c>
      <c r="AB299" s="5">
        <f t="shared" si="340"/>
        <v>4.7438878032476364</v>
      </c>
      <c r="AC299" s="32"/>
      <c r="AD299" s="5">
        <f t="shared" si="363"/>
        <v>9768.8899891565597</v>
      </c>
      <c r="AE299" s="5">
        <f t="shared" si="342"/>
        <v>-97.688899891565612</v>
      </c>
      <c r="AF299" s="5">
        <f t="shared" si="360"/>
        <v>-1070.0946632351177</v>
      </c>
      <c r="AG299" s="5">
        <f t="shared" si="366"/>
        <v>-14112.54642590308</v>
      </c>
      <c r="AH299" s="5">
        <f t="shared" si="367"/>
        <v>-5511.4399998732024</v>
      </c>
      <c r="AI299" s="42">
        <f t="shared" si="361"/>
        <v>0</v>
      </c>
      <c r="AJ299" s="42">
        <f t="shared" si="364"/>
        <v>949.22459194931935</v>
      </c>
      <c r="AK299" s="42">
        <f t="shared" si="368"/>
        <v>-4562.2154079238826</v>
      </c>
    </row>
    <row r="300" spans="1:37" ht="15" x14ac:dyDescent="0.2">
      <c r="A300" s="48"/>
      <c r="D300" s="1"/>
      <c r="E300" s="1"/>
      <c r="F300" s="1"/>
      <c r="I300" s="2">
        <f t="shared" si="346"/>
        <v>15</v>
      </c>
      <c r="J300" s="11">
        <f t="shared" si="335"/>
        <v>12401.450230868079</v>
      </c>
      <c r="K300" s="11">
        <f t="shared" si="347"/>
        <v>124.01450230868079</v>
      </c>
      <c r="L300" s="24">
        <f t="shared" si="354"/>
        <v>1358.4681292509504</v>
      </c>
      <c r="M300" s="11">
        <f t="shared" si="333"/>
        <v>602229</v>
      </c>
      <c r="N300" s="78">
        <f t="shared" si="336"/>
        <v>0</v>
      </c>
      <c r="O300" s="35">
        <f t="shared" si="337"/>
        <v>0</v>
      </c>
      <c r="P300" s="35">
        <f t="shared" si="359"/>
        <v>6.0222899999999999</v>
      </c>
      <c r="Q300">
        <f t="shared" si="339"/>
        <v>79</v>
      </c>
      <c r="R300" s="45">
        <f>1000*VLOOKUP(Q300, '[1]Mortality (Interventions) L'!$B$8:$AV$128, 31)</f>
        <v>32.801587739771939</v>
      </c>
      <c r="S300" s="46">
        <f>VLOOKUP(I300, '[1]Lapse Rates'!$A$4:$F$24, 3)</f>
        <v>1.0075606E-3</v>
      </c>
      <c r="T300" s="33">
        <f t="shared" si="365"/>
        <v>0.78772158153254601</v>
      </c>
      <c r="U300" s="33">
        <f t="shared" si="355"/>
        <v>2.5838518571151724E-2</v>
      </c>
      <c r="V300" s="39">
        <f t="shared" si="349"/>
        <v>7.9367722932188094E-4</v>
      </c>
      <c r="W300" s="32">
        <f t="shared" si="356"/>
        <v>0.76108938573207241</v>
      </c>
      <c r="X300" s="31"/>
      <c r="Y300" s="5">
        <f t="shared" si="362"/>
        <v>0</v>
      </c>
      <c r="Z300" s="5">
        <f t="shared" si="351"/>
        <v>4.7438878032476364</v>
      </c>
      <c r="AA300" s="5">
        <f t="shared" si="357"/>
        <v>0</v>
      </c>
      <c r="AB300" s="5">
        <f t="shared" si="340"/>
        <v>4.5835009968004021</v>
      </c>
      <c r="AC300" s="32"/>
      <c r="AD300" s="5">
        <f t="shared" si="363"/>
        <v>9438.6121383982536</v>
      </c>
      <c r="AE300" s="5">
        <f t="shared" si="342"/>
        <v>-94.386121383982541</v>
      </c>
      <c r="AF300" s="5">
        <f t="shared" si="360"/>
        <v>-1033.9156740282033</v>
      </c>
      <c r="AG300" s="5">
        <f t="shared" si="366"/>
        <v>-15560.705200586131</v>
      </c>
      <c r="AH300" s="5">
        <f t="shared" si="367"/>
        <v>-7250.3948576000639</v>
      </c>
      <c r="AI300" s="42">
        <f t="shared" si="361"/>
        <v>0</v>
      </c>
      <c r="AJ300" s="42">
        <f t="shared" si="364"/>
        <v>917.13394766259864</v>
      </c>
      <c r="AK300" s="42">
        <f t="shared" si="368"/>
        <v>-6333.2609099374649</v>
      </c>
    </row>
    <row r="301" spans="1:37" ht="15" x14ac:dyDescent="0.2">
      <c r="I301" s="2">
        <f t="shared" si="346"/>
        <v>16</v>
      </c>
      <c r="J301" s="11">
        <f t="shared" si="335"/>
        <v>12401.450230868079</v>
      </c>
      <c r="K301" s="11">
        <f t="shared" si="347"/>
        <v>124.01450230868079</v>
      </c>
      <c r="L301" s="24">
        <f t="shared" si="354"/>
        <v>1358.4681292509504</v>
      </c>
      <c r="M301" s="11">
        <f t="shared" si="333"/>
        <v>602229</v>
      </c>
      <c r="N301" s="78">
        <f t="shared" si="336"/>
        <v>0</v>
      </c>
      <c r="O301" s="35">
        <f t="shared" si="337"/>
        <v>0</v>
      </c>
      <c r="P301" s="35">
        <f t="shared" si="359"/>
        <v>6.0222899999999999</v>
      </c>
      <c r="Q301">
        <f t="shared" si="339"/>
        <v>80</v>
      </c>
      <c r="R301" s="45">
        <f>1000*VLOOKUP(Q301, '[1]Mortality (Interventions) L'!$B$8:$AV$128, 31)</f>
        <v>37.153692757541812</v>
      </c>
      <c r="S301" s="46">
        <f>VLOOKUP(I301, '[1]Lapse Rates'!$A$4:$F$24, 3)</f>
        <v>8.9731130000000002E-4</v>
      </c>
      <c r="T301" s="33">
        <f t="shared" si="365"/>
        <v>0.76108938573207241</v>
      </c>
      <c r="U301" s="33">
        <f t="shared" si="355"/>
        <v>2.8277281198515646E-2</v>
      </c>
      <c r="V301" s="39">
        <f t="shared" si="349"/>
        <v>6.8293410612744738E-4</v>
      </c>
      <c r="W301" s="32">
        <f t="shared" si="356"/>
        <v>0.73212917042742931</v>
      </c>
      <c r="X301" s="31"/>
      <c r="Y301" s="5">
        <f t="shared" si="362"/>
        <v>0</v>
      </c>
      <c r="Z301" s="5">
        <f t="shared" si="351"/>
        <v>4.5835009968004021</v>
      </c>
      <c r="AA301" s="5">
        <f t="shared" si="357"/>
        <v>0</v>
      </c>
      <c r="AB301" s="5">
        <f t="shared" si="340"/>
        <v>4.4090941817734031</v>
      </c>
      <c r="AC301" s="32"/>
      <c r="AD301" s="5">
        <f t="shared" si="363"/>
        <v>9079.4634696224985</v>
      </c>
      <c r="AE301" s="5">
        <f t="shared" si="342"/>
        <v>-90.794634696224989</v>
      </c>
      <c r="AF301" s="5">
        <f t="shared" si="360"/>
        <v>-994.57414452060016</v>
      </c>
      <c r="AG301" s="5">
        <f t="shared" si="366"/>
        <v>-17029.398778900879</v>
      </c>
      <c r="AH301" s="5">
        <f t="shared" si="367"/>
        <v>-9035.3040884952061</v>
      </c>
      <c r="AI301" s="42">
        <f t="shared" si="361"/>
        <v>0</v>
      </c>
      <c r="AJ301" s="42">
        <f t="shared" si="364"/>
        <v>882.23805415405354</v>
      </c>
      <c r="AK301" s="42">
        <f t="shared" si="368"/>
        <v>-8153.0660343411528</v>
      </c>
    </row>
    <row r="302" spans="1:37" ht="15" x14ac:dyDescent="0.2">
      <c r="I302" s="2">
        <f t="shared" si="346"/>
        <v>17</v>
      </c>
      <c r="J302" s="11">
        <f t="shared" si="335"/>
        <v>12401.450230868079</v>
      </c>
      <c r="K302" s="11">
        <f t="shared" si="347"/>
        <v>124.01450230868079</v>
      </c>
      <c r="L302" s="24">
        <f t="shared" si="354"/>
        <v>1358.4681292509504</v>
      </c>
      <c r="M302" s="11">
        <f t="shared" si="333"/>
        <v>602229</v>
      </c>
      <c r="N302" s="78">
        <f t="shared" si="336"/>
        <v>0</v>
      </c>
      <c r="O302" s="35">
        <f t="shared" si="337"/>
        <v>0</v>
      </c>
      <c r="P302" s="35">
        <f t="shared" si="359"/>
        <v>6.0222899999999999</v>
      </c>
      <c r="Q302">
        <f t="shared" si="339"/>
        <v>81</v>
      </c>
      <c r="R302" s="45">
        <f>1000*VLOOKUP(Q302, '[1]Mortality (Interventions) L'!$B$8:$AV$128, 31)</f>
        <v>41.985267949310575</v>
      </c>
      <c r="S302" s="46">
        <f>VLOOKUP(I302, '[1]Lapse Rates'!$A$4:$F$24, 3)</f>
        <v>7.4594940000000001E-4</v>
      </c>
      <c r="T302" s="33">
        <f t="shared" si="365"/>
        <v>0.73212917042742931</v>
      </c>
      <c r="U302" s="33">
        <f t="shared" si="355"/>
        <v>3.0738639393902086E-2</v>
      </c>
      <c r="V302" s="39">
        <f t="shared" si="349"/>
        <v>5.4613131540283866E-4</v>
      </c>
      <c r="W302" s="32">
        <f t="shared" si="356"/>
        <v>0.7008443997181244</v>
      </c>
      <c r="X302" s="31"/>
      <c r="Y302" s="5">
        <f t="shared" si="362"/>
        <v>0</v>
      </c>
      <c r="Z302" s="5">
        <f t="shared" si="351"/>
        <v>4.4090941817734031</v>
      </c>
      <c r="AA302" s="5">
        <f t="shared" si="357"/>
        <v>0</v>
      </c>
      <c r="AB302" s="5">
        <f t="shared" si="340"/>
        <v>4.220688219978463</v>
      </c>
      <c r="AC302" s="32"/>
      <c r="AD302" s="5">
        <f t="shared" si="363"/>
        <v>8691.4869426869336</v>
      </c>
      <c r="AE302" s="5">
        <f t="shared" si="342"/>
        <v>-86.914869426869345</v>
      </c>
      <c r="AF302" s="5">
        <f t="shared" si="360"/>
        <v>-952.07478058108575</v>
      </c>
      <c r="AG302" s="5">
        <f t="shared" si="366"/>
        <v>-18511.700063550259</v>
      </c>
      <c r="AH302" s="5">
        <f t="shared" si="367"/>
        <v>-10859.202770871281</v>
      </c>
      <c r="AI302" s="42">
        <f t="shared" si="361"/>
        <v>0</v>
      </c>
      <c r="AJ302" s="42">
        <f t="shared" si="364"/>
        <v>844.54105252604438</v>
      </c>
      <c r="AK302" s="42">
        <f t="shared" si="368"/>
        <v>-10014.661718345236</v>
      </c>
    </row>
    <row r="303" spans="1:37" ht="15" x14ac:dyDescent="0.2">
      <c r="I303" s="2">
        <f t="shared" si="346"/>
        <v>18</v>
      </c>
      <c r="J303" s="11">
        <f t="shared" si="335"/>
        <v>12401.450230868079</v>
      </c>
      <c r="K303" s="11">
        <f t="shared" si="347"/>
        <v>124.01450230868079</v>
      </c>
      <c r="L303" s="24">
        <f t="shared" si="354"/>
        <v>1358.4681292509504</v>
      </c>
      <c r="M303" s="11">
        <f t="shared" si="333"/>
        <v>602229</v>
      </c>
      <c r="N303" s="78">
        <f t="shared" si="336"/>
        <v>0</v>
      </c>
      <c r="O303" s="35">
        <f t="shared" si="337"/>
        <v>0</v>
      </c>
      <c r="P303" s="35">
        <f t="shared" si="359"/>
        <v>6.0222899999999999</v>
      </c>
      <c r="Q303">
        <f t="shared" si="339"/>
        <v>82</v>
      </c>
      <c r="R303" s="45">
        <f>1000*VLOOKUP(Q303, '[1]Mortality (Interventions) L'!$B$8:$AV$128, 31)</f>
        <v>47.464951255999807</v>
      </c>
      <c r="S303" s="46">
        <f>VLOOKUP(I303, '[1]Lapse Rates'!$A$4:$F$24, 3)</f>
        <v>5.9837330000000002E-4</v>
      </c>
      <c r="T303" s="33">
        <f t="shared" si="365"/>
        <v>0.7008443997181244</v>
      </c>
      <c r="U303" s="33">
        <f t="shared" si="355"/>
        <v>3.3265545270661223E-2</v>
      </c>
      <c r="V303" s="39">
        <f t="shared" si="349"/>
        <v>4.1936657624585318E-4</v>
      </c>
      <c r="W303" s="32">
        <f t="shared" si="356"/>
        <v>0.66715948787121737</v>
      </c>
      <c r="X303" s="31"/>
      <c r="Y303" s="5">
        <f t="shared" si="362"/>
        <v>0</v>
      </c>
      <c r="Z303" s="5">
        <f t="shared" si="351"/>
        <v>4.220688219978463</v>
      </c>
      <c r="AA303" s="5">
        <f t="shared" si="357"/>
        <v>0</v>
      </c>
      <c r="AB303" s="5">
        <f t="shared" si="340"/>
        <v>4.0178279122119536</v>
      </c>
      <c r="AC303" s="32"/>
      <c r="AD303" s="5">
        <f t="shared" si="363"/>
        <v>8273.7451848863384</v>
      </c>
      <c r="AE303" s="5">
        <f t="shared" si="342"/>
        <v>-82.737451848863387</v>
      </c>
      <c r="AF303" s="5">
        <f t="shared" si="360"/>
        <v>-906.31490140043479</v>
      </c>
      <c r="AG303" s="5">
        <f t="shared" si="366"/>
        <v>-20033.476062805039</v>
      </c>
      <c r="AH303" s="5">
        <f t="shared" si="367"/>
        <v>-12748.783231167999</v>
      </c>
      <c r="AI303" s="42">
        <f t="shared" si="361"/>
        <v>0</v>
      </c>
      <c r="AJ303" s="42">
        <f t="shared" si="364"/>
        <v>803.95190812535634</v>
      </c>
      <c r="AK303" s="42">
        <f t="shared" si="368"/>
        <v>-11944.831323042643</v>
      </c>
    </row>
    <row r="304" spans="1:37" ht="15" x14ac:dyDescent="0.2">
      <c r="I304" s="2">
        <f t="shared" si="346"/>
        <v>19</v>
      </c>
      <c r="J304" s="11">
        <f t="shared" si="335"/>
        <v>12401.450230868079</v>
      </c>
      <c r="K304" s="11">
        <f t="shared" si="347"/>
        <v>124.01450230868079</v>
      </c>
      <c r="L304" s="24">
        <f t="shared" si="354"/>
        <v>1358.4681292509504</v>
      </c>
      <c r="M304" s="11">
        <f t="shared" si="333"/>
        <v>602229</v>
      </c>
      <c r="N304" s="78">
        <f t="shared" si="336"/>
        <v>0</v>
      </c>
      <c r="O304" s="35">
        <f t="shared" si="337"/>
        <v>0</v>
      </c>
      <c r="P304" s="35">
        <f t="shared" si="359"/>
        <v>6.0222899999999999</v>
      </c>
      <c r="Q304">
        <f t="shared" si="339"/>
        <v>83</v>
      </c>
      <c r="R304" s="45">
        <f>1000*VLOOKUP(Q304, '[1]Mortality (Interventions) L'!$B$8:$AV$128, 31)</f>
        <v>53.672351828894435</v>
      </c>
      <c r="S304" s="46">
        <f>VLOOKUP(I304, '[1]Lapse Rates'!$A$4:$F$24, 3)</f>
        <v>4.66450453E-2</v>
      </c>
      <c r="T304" s="33">
        <f t="shared" si="365"/>
        <v>0.66715948787121737</v>
      </c>
      <c r="U304" s="33">
        <f t="shared" si="355"/>
        <v>3.5808018759009012E-2</v>
      </c>
      <c r="V304" s="39">
        <f t="shared" si="349"/>
        <v>3.1119684534077735E-2</v>
      </c>
      <c r="W304" s="32">
        <f t="shared" si="356"/>
        <v>0.60023178457813064</v>
      </c>
      <c r="X304" s="31"/>
      <c r="Y304" s="5">
        <f t="shared" si="362"/>
        <v>0</v>
      </c>
      <c r="Z304" s="5">
        <f t="shared" si="351"/>
        <v>4.0178279122119536</v>
      </c>
      <c r="AA304" s="5">
        <f t="shared" si="357"/>
        <v>0</v>
      </c>
      <c r="AB304" s="5">
        <f t="shared" si="340"/>
        <v>3.6147698739470302</v>
      </c>
      <c r="AC304" s="32"/>
      <c r="AD304" s="5">
        <f t="shared" si="363"/>
        <v>7443.7446034308168</v>
      </c>
      <c r="AE304" s="5">
        <f t="shared" si="342"/>
        <v>-74.437446034308167</v>
      </c>
      <c r="AF304" s="5">
        <f t="shared" si="360"/>
        <v>-815.39574951281259</v>
      </c>
      <c r="AG304" s="5">
        <f t="shared" si="366"/>
        <v>-21564.627329219238</v>
      </c>
      <c r="AH304" s="5">
        <f t="shared" si="367"/>
        <v>-15010.715921335541</v>
      </c>
      <c r="AI304" s="42">
        <f t="shared" si="361"/>
        <v>0</v>
      </c>
      <c r="AJ304" s="42">
        <f t="shared" si="364"/>
        <v>723.32318105878562</v>
      </c>
      <c r="AK304" s="42">
        <f t="shared" si="368"/>
        <v>-14287.392740276755</v>
      </c>
    </row>
    <row r="305" spans="1:39" ht="15" x14ac:dyDescent="0.2">
      <c r="I305" s="2">
        <f t="shared" si="346"/>
        <v>20</v>
      </c>
      <c r="J305" s="11">
        <f t="shared" si="335"/>
        <v>12401.450230868079</v>
      </c>
      <c r="K305" s="11">
        <f t="shared" si="347"/>
        <v>124.01450230868079</v>
      </c>
      <c r="L305" s="24">
        <f t="shared" si="354"/>
        <v>1358.4681292509504</v>
      </c>
      <c r="M305" s="11">
        <f t="shared" si="333"/>
        <v>602229</v>
      </c>
      <c r="N305" s="78">
        <f t="shared" si="336"/>
        <v>0</v>
      </c>
      <c r="O305" s="35">
        <f t="shared" si="337"/>
        <v>0</v>
      </c>
      <c r="P305" s="35">
        <f t="shared" si="359"/>
        <v>6.0222899999999999</v>
      </c>
      <c r="Q305">
        <f t="shared" si="339"/>
        <v>84</v>
      </c>
      <c r="R305" s="45">
        <f>1000*VLOOKUP(Q305, '[1]Mortality (Interventions) L'!$B$8:$AV$128, 31)</f>
        <v>60.72792540457224</v>
      </c>
      <c r="S305" s="46">
        <f>VLOOKUP(I305, '[1]Lapse Rates'!$A$4:$F$24, 3)</f>
        <v>0</v>
      </c>
      <c r="T305" s="33">
        <f t="shared" si="365"/>
        <v>0.60023178457813064</v>
      </c>
      <c r="U305" s="33">
        <f t="shared" si="355"/>
        <v>3.6450831039313993E-2</v>
      </c>
      <c r="V305" s="39">
        <f t="shared" si="349"/>
        <v>0</v>
      </c>
      <c r="W305" s="32">
        <f t="shared" si="356"/>
        <v>0.56378095353881663</v>
      </c>
      <c r="X305" s="31"/>
      <c r="Y305" s="5">
        <f t="shared" si="362"/>
        <v>0</v>
      </c>
      <c r="Z305" s="5">
        <f t="shared" si="351"/>
        <v>3.6147698739470302</v>
      </c>
      <c r="AA305" s="5">
        <f t="shared" si="357"/>
        <v>0</v>
      </c>
      <c r="AB305" s="5">
        <f t="shared" si="340"/>
        <v>3.3952523986872798</v>
      </c>
      <c r="AC305" s="32"/>
      <c r="AD305" s="5">
        <f>$W305*J305</f>
        <v>6991.7014364229826</v>
      </c>
      <c r="AE305" s="5">
        <f t="shared" si="342"/>
        <v>-69.917014364229829</v>
      </c>
      <c r="AF305" s="5">
        <f t="shared" si="360"/>
        <v>-765.87845726119315</v>
      </c>
      <c r="AG305" s="5">
        <f t="shared" si="366"/>
        <v>-21951.747525975028</v>
      </c>
      <c r="AH305" s="5">
        <f t="shared" si="367"/>
        <v>-15795.841561177469</v>
      </c>
      <c r="AI305" s="42">
        <f t="shared" si="361"/>
        <v>0</v>
      </c>
      <c r="AJ305" s="42">
        <f t="shared" si="364"/>
        <v>679.38166072859792</v>
      </c>
      <c r="AK305" s="42">
        <f t="shared" si="368"/>
        <v>-15116.459900448872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219239.753954421</v>
      </c>
      <c r="AE308" s="21">
        <f t="shared" ref="AE308:AK308" si="369">SUM(AE285:AE305)</f>
        <v>-6906.1824190171528</v>
      </c>
      <c r="AF308" s="21">
        <f t="shared" si="369"/>
        <v>-23042.847724087693</v>
      </c>
      <c r="AG308" s="21">
        <f t="shared" si="369"/>
        <v>-225025.65247298294</v>
      </c>
      <c r="AH308" s="21">
        <f t="shared" si="369"/>
        <v>-35734.928661666803</v>
      </c>
      <c r="AI308" s="21">
        <f t="shared" si="369"/>
        <v>0</v>
      </c>
      <c r="AJ308" s="21">
        <f t="shared" si="369"/>
        <v>20110.085188659727</v>
      </c>
      <c r="AK308" s="21">
        <f t="shared" si="369"/>
        <v>-15624.84347300706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107853.90803949592</v>
      </c>
      <c r="AE310" s="21">
        <f t="shared" ref="AE310:AK310" si="370">AE285+NPV($D$6,AE286:AE305)</f>
        <v>-5803.2927129017644</v>
      </c>
      <c r="AF310" s="21">
        <f t="shared" si="370"/>
        <v>-10961.675861562499</v>
      </c>
      <c r="AG310" s="21">
        <f t="shared" si="370"/>
        <v>-72705.707400067389</v>
      </c>
      <c r="AH310" s="21">
        <f t="shared" si="370"/>
        <v>18383.23206496429</v>
      </c>
      <c r="AI310" s="21">
        <f t="shared" si="370"/>
        <v>0</v>
      </c>
      <c r="AJ310" s="21">
        <f t="shared" si="370"/>
        <v>9285.8483212294304</v>
      </c>
      <c r="AK310" s="21">
        <f t="shared" si="370"/>
        <v>27669.08038619372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161720.71721018114</v>
      </c>
      <c r="AE312" s="21">
        <f t="shared" ref="AE312:AK312" si="371">AE285+NPV($D$7,AE286:AE305)</f>
        <v>-6335.3072124428036</v>
      </c>
      <c r="AF312" s="21">
        <f t="shared" si="371"/>
        <v>-16789.419621134937</v>
      </c>
      <c r="AG312" s="21">
        <f t="shared" si="371"/>
        <v>-141522.46127831109</v>
      </c>
      <c r="AH312" s="21">
        <f t="shared" si="371"/>
        <v>-2926.4709017076912</v>
      </c>
      <c r="AI312" s="21">
        <f t="shared" si="371"/>
        <v>0</v>
      </c>
      <c r="AJ312" s="21">
        <f t="shared" si="371"/>
        <v>14520.635607148935</v>
      </c>
      <c r="AK312" s="21">
        <f t="shared" si="371"/>
        <v>11594.16470544125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249276.09397008133</v>
      </c>
    </row>
    <row r="315" spans="1:39" ht="15" x14ac:dyDescent="0.2">
      <c r="G315" s="58" t="s">
        <v>119</v>
      </c>
      <c r="H315" s="57"/>
      <c r="I315" s="57"/>
      <c r="J315" s="11">
        <f>H$314</f>
        <v>249276.09397008133</v>
      </c>
      <c r="K315" s="11">
        <f>J315*$C$10</f>
        <v>99710.437588032539</v>
      </c>
      <c r="L315" s="24">
        <f>$C$324</f>
        <v>35075.632867767912</v>
      </c>
      <c r="M315" s="11">
        <f t="shared" ref="M315:M335" si="372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73">O315*W315</f>
        <v>0</v>
      </c>
      <c r="AB315" s="5">
        <f>P315*W315</f>
        <v>6.0222899999999999</v>
      </c>
      <c r="AC315" s="32"/>
      <c r="AD315" s="5">
        <f>$W315*J315</f>
        <v>249276.09397008133</v>
      </c>
      <c r="AE315" s="5">
        <f>-$W315*K315</f>
        <v>-99710.437588032539</v>
      </c>
      <c r="AF315" s="5">
        <f>-$W315*L315</f>
        <v>-35075.632867767912</v>
      </c>
      <c r="AG315" s="5"/>
      <c r="AH315" s="5">
        <f>SUM(AD315:AG315)</f>
        <v>114490.02351428088</v>
      </c>
      <c r="AI315" s="42">
        <f>Y315-AA315</f>
        <v>0</v>
      </c>
      <c r="AJ315" s="42"/>
      <c r="AK315" s="42">
        <f>SUM(AH315:AJ315)</f>
        <v>114490.02351428088</v>
      </c>
      <c r="AL315" s="6" t="s">
        <v>39</v>
      </c>
      <c r="AM315" s="36">
        <f>AK342</f>
        <v>2990216.0907061989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74">H$314</f>
        <v>249276.09397008133</v>
      </c>
      <c r="K316" s="11"/>
      <c r="L316" s="24"/>
      <c r="M316" s="11">
        <f t="shared" si="372"/>
        <v>602229</v>
      </c>
      <c r="N316" s="78">
        <f t="shared" ref="N316:N335" si="375">N284</f>
        <v>0</v>
      </c>
      <c r="O316" s="35">
        <f t="shared" ref="O316:O335" si="376">M316*N316/1000</f>
        <v>0</v>
      </c>
      <c r="P316" s="35">
        <f t="shared" ref="P316:P317" si="377">$H$14*M316/1000</f>
        <v>6.0222899999999999</v>
      </c>
      <c r="Q316">
        <f t="shared" ref="Q316:Q335" si="378">Q5</f>
        <v>65</v>
      </c>
      <c r="R316" s="45">
        <f>1000*VLOOKUP(Q316, '[1]Mortality (Interventions) L'!$B$8:$AV$128, 34)</f>
        <v>5.4910529922767193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5.4910529922767189E-3</v>
      </c>
      <c r="V316" s="39">
        <f>MIN(S316*T316,T316-U316)</f>
        <v>3.4608985999999998E-3</v>
      </c>
      <c r="W316" s="32">
        <f>T316-SUM(U316:V316)</f>
        <v>0.99104804840772331</v>
      </c>
      <c r="X316" s="32"/>
      <c r="Y316" s="5">
        <f>AA315</f>
        <v>0</v>
      </c>
      <c r="Z316" s="5">
        <f>AB315</f>
        <v>6.0222899999999999</v>
      </c>
      <c r="AA316" s="5">
        <f t="shared" si="373"/>
        <v>0</v>
      </c>
      <c r="AB316" s="5">
        <f t="shared" ref="AB316:AB335" si="379">P316*W316</f>
        <v>5.9683787514453481</v>
      </c>
      <c r="AC316" s="32"/>
      <c r="AD316" s="5">
        <f t="shared" ref="AD316:AD318" si="380">$W316*J316</f>
        <v>247044.58644374934</v>
      </c>
      <c r="AE316" s="5">
        <f t="shared" ref="AE316:AE335" si="381">-$W316*K316</f>
        <v>0</v>
      </c>
      <c r="AF316" s="5">
        <f t="shared" ref="AF316:AF317" si="382">-$W316*L316</f>
        <v>0</v>
      </c>
      <c r="AG316" s="5">
        <f>-U316*M316</f>
        <v>-3306.8713524858163</v>
      </c>
      <c r="AH316" s="5">
        <f t="shared" ref="AH316:AH324" si="383">SUM(AD316:AG316)</f>
        <v>243737.71509126353</v>
      </c>
      <c r="AI316" s="42">
        <f>-M316*$W315*(N316-N315)/1000</f>
        <v>0</v>
      </c>
      <c r="AJ316" s="42">
        <f>$D$6*SUM(Y316:Z316,AD316:AE316)</f>
        <v>24235.664716780811</v>
      </c>
      <c r="AK316" s="42">
        <f t="shared" ref="AK316" si="384">SUM(AH316:AJ316)</f>
        <v>267973.37980804435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85">I316+1</f>
        <v>2</v>
      </c>
      <c r="J317" s="11">
        <f t="shared" si="374"/>
        <v>249276.09397008133</v>
      </c>
      <c r="K317" s="11">
        <f t="shared" ref="K317:K335" si="386">J317*$C$11</f>
        <v>2492.7609397008132</v>
      </c>
      <c r="L317" s="24">
        <f>$C$325</f>
        <v>27597.35004866547</v>
      </c>
      <c r="M317" s="11">
        <f t="shared" si="372"/>
        <v>602229</v>
      </c>
      <c r="N317" s="78">
        <f t="shared" si="375"/>
        <v>0</v>
      </c>
      <c r="O317" s="35">
        <f t="shared" si="376"/>
        <v>0</v>
      </c>
      <c r="P317" s="35">
        <f t="shared" si="377"/>
        <v>6.0222899999999999</v>
      </c>
      <c r="Q317">
        <f t="shared" si="378"/>
        <v>66</v>
      </c>
      <c r="R317" s="45">
        <f>1000*VLOOKUP(Q317, '[1]Mortality (Interventions) L'!$B$8:$AV$128, 34)</f>
        <v>6.1194395065075256</v>
      </c>
      <c r="S317" s="46">
        <f>VLOOKUP(I317, '[1]Lapse Rates'!$A$4:$F$24, 3)</f>
        <v>3.2267923000000001E-3</v>
      </c>
      <c r="T317" s="33">
        <f t="shared" ref="T317:T319" si="387">W316</f>
        <v>0.99104804840772331</v>
      </c>
      <c r="U317" s="33">
        <f>T317*R317/1000</f>
        <v>6.0646585802734054E-3</v>
      </c>
      <c r="V317" s="39">
        <f t="shared" ref="V317:V335" si="388">MIN(S317*T317,T317-U317)</f>
        <v>3.1979062115320691E-3</v>
      </c>
      <c r="W317" s="32">
        <f>T317-SUM(U317:V317)</f>
        <v>0.98178548361591789</v>
      </c>
      <c r="X317" s="32"/>
      <c r="Y317" s="5">
        <f t="shared" ref="Y317:Y318" si="389">AA316</f>
        <v>0</v>
      </c>
      <c r="Z317" s="5">
        <f t="shared" ref="Z317:Z335" si="390">AB316</f>
        <v>5.9683787514453481</v>
      </c>
      <c r="AA317" s="5">
        <f>O317*W317</f>
        <v>0</v>
      </c>
      <c r="AB317" s="5">
        <f t="shared" si="379"/>
        <v>5.9125969001253065</v>
      </c>
      <c r="AC317" s="32"/>
      <c r="AD317" s="5">
        <f t="shared" si="380"/>
        <v>244735.6504723033</v>
      </c>
      <c r="AE317" s="5">
        <f t="shared" si="381"/>
        <v>-2447.3565047230327</v>
      </c>
      <c r="AF317" s="5">
        <f t="shared" si="382"/>
        <v>-27094.677664046805</v>
      </c>
      <c r="AG317" s="5">
        <f t="shared" ref="AG317:AG320" si="391">-U317*M317</f>
        <v>-3652.3132721394727</v>
      </c>
      <c r="AH317" s="5">
        <f t="shared" si="383"/>
        <v>211541.303031394</v>
      </c>
      <c r="AI317" s="42">
        <f>-M317*($W316*N317-$W315*N316)/1000</f>
        <v>0</v>
      </c>
      <c r="AJ317" s="42">
        <f t="shared" ref="AJ317:AJ318" si="392">$D$6*SUM(Y317:Z317,AD317:AE317)</f>
        <v>23769.067136175145</v>
      </c>
      <c r="AK317" s="42">
        <f>SUM(AH317:AJ317)</f>
        <v>235310.37016756914</v>
      </c>
      <c r="AL317" s="48" t="s">
        <v>59</v>
      </c>
      <c r="AM317" s="54">
        <f>AK342/AD342</f>
        <v>0.9071451475425707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85"/>
        <v>3</v>
      </c>
      <c r="J318" s="11">
        <f t="shared" si="374"/>
        <v>249276.09397008133</v>
      </c>
      <c r="K318" s="11">
        <f t="shared" si="386"/>
        <v>2492.7609397008132</v>
      </c>
      <c r="L318" s="24">
        <f t="shared" ref="L318:L335" si="393">$C$325</f>
        <v>27597.35004866547</v>
      </c>
      <c r="M318" s="11">
        <f t="shared" si="372"/>
        <v>602229</v>
      </c>
      <c r="N318" s="78">
        <f t="shared" si="375"/>
        <v>0</v>
      </c>
      <c r="O318" s="35">
        <f t="shared" si="376"/>
        <v>0</v>
      </c>
      <c r="P318" s="35">
        <f>$H$14*M318/1000</f>
        <v>6.0222899999999999</v>
      </c>
      <c r="Q318">
        <f t="shared" si="378"/>
        <v>67</v>
      </c>
      <c r="R318" s="45">
        <f>1000*VLOOKUP(Q318, '[1]Mortality (Interventions) L'!$B$8:$AV$128, 34)</f>
        <v>6.8020380597035714</v>
      </c>
      <c r="S318" s="46">
        <f>VLOOKUP(I318, '[1]Lapse Rates'!$A$4:$F$24, 3)</f>
        <v>2.9657235000000001E-3</v>
      </c>
      <c r="T318" s="33">
        <f t="shared" si="387"/>
        <v>0.98178548361591789</v>
      </c>
      <c r="U318" s="33">
        <f t="shared" ref="U318:U335" si="394">T318*R318/1000</f>
        <v>6.6781422260199508E-3</v>
      </c>
      <c r="V318" s="39">
        <f t="shared" si="388"/>
        <v>2.9117042807185927E-3</v>
      </c>
      <c r="W318" s="32">
        <f t="shared" ref="W318:W335" si="395">T318-SUM(U318:V318)</f>
        <v>0.97219563710917933</v>
      </c>
      <c r="X318" s="32"/>
      <c r="Y318" s="5">
        <f t="shared" si="389"/>
        <v>0</v>
      </c>
      <c r="Z318" s="5">
        <f t="shared" si="390"/>
        <v>5.9125969001253065</v>
      </c>
      <c r="AA318" s="5">
        <f t="shared" ref="AA318:AA335" si="396">O318*W318</f>
        <v>0</v>
      </c>
      <c r="AB318" s="5">
        <f t="shared" si="379"/>
        <v>5.8548440634062393</v>
      </c>
      <c r="AC318" s="32"/>
      <c r="AD318" s="5">
        <f t="shared" si="380"/>
        <v>242345.13099333088</v>
      </c>
      <c r="AE318" s="5">
        <f t="shared" si="381"/>
        <v>-2423.4513099333085</v>
      </c>
      <c r="AF318" s="5">
        <f>-$W318*L318</f>
        <v>-26830.023313087368</v>
      </c>
      <c r="AG318" s="5">
        <f t="shared" si="391"/>
        <v>-4021.7709146337688</v>
      </c>
      <c r="AH318" s="5">
        <f t="shared" si="383"/>
        <v>209069.88545567647</v>
      </c>
      <c r="AI318" s="42">
        <f>-M318*($W317*N318-$W316*N317)/1000</f>
        <v>0</v>
      </c>
      <c r="AJ318" s="42">
        <f t="shared" si="392"/>
        <v>23536.896802697207</v>
      </c>
      <c r="AK318" s="42">
        <f t="shared" ref="AK318:AK325" si="397">SUM(AH318:AJ318)</f>
        <v>232606.78225837369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85"/>
        <v>4</v>
      </c>
      <c r="J319" s="11">
        <f t="shared" si="374"/>
        <v>249276.09397008133</v>
      </c>
      <c r="K319" s="11">
        <f t="shared" si="386"/>
        <v>2492.7609397008132</v>
      </c>
      <c r="L319" s="24">
        <f t="shared" si="393"/>
        <v>27597.35004866547</v>
      </c>
      <c r="M319" s="11">
        <f t="shared" si="372"/>
        <v>602229</v>
      </c>
      <c r="N319" s="78">
        <f t="shared" si="375"/>
        <v>0</v>
      </c>
      <c r="O319" s="35">
        <f t="shared" si="376"/>
        <v>0</v>
      </c>
      <c r="P319" s="35">
        <f t="shared" ref="P319:P335" si="398">$H$14*M319/1000</f>
        <v>6.0222899999999999</v>
      </c>
      <c r="Q319">
        <f t="shared" si="378"/>
        <v>68</v>
      </c>
      <c r="R319" s="45">
        <f>1000*VLOOKUP(Q319, '[1]Mortality (Interventions) L'!$B$8:$AV$128, 34)</f>
        <v>7.5407383563527572</v>
      </c>
      <c r="S319" s="46">
        <f>VLOOKUP(I319, '[1]Lapse Rates'!$A$4:$F$24, 3)</f>
        <v>2.7812204999999998E-3</v>
      </c>
      <c r="T319" s="33">
        <f t="shared" si="387"/>
        <v>0.97219563710917933</v>
      </c>
      <c r="U319" s="33">
        <f t="shared" si="394"/>
        <v>7.3310729306279949E-3</v>
      </c>
      <c r="V319" s="39">
        <f t="shared" si="388"/>
        <v>2.7038904359386099E-3</v>
      </c>
      <c r="W319" s="32">
        <f t="shared" si="395"/>
        <v>0.96216067374261272</v>
      </c>
      <c r="X319" s="32"/>
      <c r="Y319" s="5">
        <f>AA318</f>
        <v>0</v>
      </c>
      <c r="Z319" s="5">
        <f t="shared" si="390"/>
        <v>5.8548440634062393</v>
      </c>
      <c r="AA319" s="5">
        <f t="shared" si="396"/>
        <v>0</v>
      </c>
      <c r="AB319" s="5">
        <f t="shared" si="379"/>
        <v>5.7944106038733993</v>
      </c>
      <c r="AC319" s="32"/>
      <c r="AD319" s="5">
        <f>$W319*J319</f>
        <v>239843.6545221803</v>
      </c>
      <c r="AE319" s="5">
        <f t="shared" si="381"/>
        <v>-2398.4365452218026</v>
      </c>
      <c r="AF319" s="5">
        <f t="shared" ref="AF319:AF335" si="399">-$W319*L319</f>
        <v>-26553.084916334694</v>
      </c>
      <c r="AG319" s="5">
        <f t="shared" si="391"/>
        <v>-4414.984719939167</v>
      </c>
      <c r="AH319" s="5">
        <f t="shared" si="383"/>
        <v>206477.14834068462</v>
      </c>
      <c r="AI319" s="42">
        <f t="shared" ref="AI319:AI335" si="400">-M319*($W318*N319-$W317*N318)/1000</f>
        <v>0</v>
      </c>
      <c r="AJ319" s="42">
        <f>$D$6*SUM(Y319:Z319,AD319:AE319)</f>
        <v>23293.950243742249</v>
      </c>
      <c r="AK319" s="42">
        <f t="shared" si="397"/>
        <v>229771.09858442686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85"/>
        <v>5</v>
      </c>
      <c r="J320" s="11">
        <f t="shared" si="374"/>
        <v>249276.09397008133</v>
      </c>
      <c r="K320" s="11">
        <f t="shared" si="386"/>
        <v>2492.7609397008132</v>
      </c>
      <c r="L320" s="24">
        <f t="shared" si="393"/>
        <v>27597.35004866547</v>
      </c>
      <c r="M320" s="11">
        <f t="shared" si="372"/>
        <v>602229</v>
      </c>
      <c r="N320" s="78">
        <f t="shared" si="375"/>
        <v>0</v>
      </c>
      <c r="O320" s="35">
        <f t="shared" si="376"/>
        <v>0</v>
      </c>
      <c r="P320" s="35">
        <f t="shared" si="398"/>
        <v>6.0222899999999999</v>
      </c>
      <c r="Q320">
        <f t="shared" si="378"/>
        <v>69</v>
      </c>
      <c r="R320" s="45">
        <f>1000*VLOOKUP(Q320, '[1]Mortality (Interventions) L'!$B$8:$AV$128, 34)</f>
        <v>8.3799561395836744</v>
      </c>
      <c r="S320" s="46">
        <f>VLOOKUP(I320, '[1]Lapse Rates'!$A$4:$F$24, 3)</f>
        <v>2.4845683E-3</v>
      </c>
      <c r="T320" s="33">
        <f>W319</f>
        <v>0.96216067374261272</v>
      </c>
      <c r="U320" s="33">
        <f t="shared" si="394"/>
        <v>8.0628642451953721E-3</v>
      </c>
      <c r="V320" s="39">
        <f t="shared" si="388"/>
        <v>2.3905539094875379E-3</v>
      </c>
      <c r="W320" s="32">
        <f t="shared" si="395"/>
        <v>0.95170725558792979</v>
      </c>
      <c r="X320" s="32"/>
      <c r="Y320" s="5">
        <f t="shared" ref="Y320:Y335" si="401">AA319</f>
        <v>0</v>
      </c>
      <c r="Z320" s="5">
        <f t="shared" si="390"/>
        <v>5.7944106038733993</v>
      </c>
      <c r="AA320" s="5">
        <f t="shared" si="396"/>
        <v>0</v>
      </c>
      <c r="AB320" s="5">
        <f t="shared" si="379"/>
        <v>5.7314570882546336</v>
      </c>
      <c r="AC320" s="32"/>
      <c r="AD320" s="5">
        <f t="shared" ref="AD320:AD334" si="402">$W320*J320</f>
        <v>237237.867275945</v>
      </c>
      <c r="AE320" s="5">
        <f t="shared" si="381"/>
        <v>-2372.3786727594497</v>
      </c>
      <c r="AF320" s="5">
        <f t="shared" si="399"/>
        <v>-26264.598276314835</v>
      </c>
      <c r="AG320" s="5">
        <f t="shared" si="391"/>
        <v>-4855.6906715197638</v>
      </c>
      <c r="AH320" s="5">
        <f t="shared" si="383"/>
        <v>203745.19965535097</v>
      </c>
      <c r="AI320" s="42">
        <f t="shared" si="400"/>
        <v>0</v>
      </c>
      <c r="AJ320" s="42">
        <f t="shared" ref="AJ320:AJ335" si="403">$D$6*SUM(Y320:Z320,AD320:AE320)</f>
        <v>23040.872863652745</v>
      </c>
      <c r="AK320" s="42">
        <f t="shared" si="397"/>
        <v>226786.0725190037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85"/>
        <v>6</v>
      </c>
      <c r="J321" s="11">
        <f t="shared" si="374"/>
        <v>249276.09397008133</v>
      </c>
      <c r="K321" s="11">
        <f t="shared" si="386"/>
        <v>2492.7609397008132</v>
      </c>
      <c r="L321" s="24">
        <f t="shared" si="393"/>
        <v>27597.35004866547</v>
      </c>
      <c r="M321" s="11">
        <f t="shared" si="372"/>
        <v>602229</v>
      </c>
      <c r="N321" s="78">
        <f t="shared" si="375"/>
        <v>0</v>
      </c>
      <c r="O321" s="35">
        <f t="shared" si="376"/>
        <v>0</v>
      </c>
      <c r="P321" s="35">
        <f t="shared" si="398"/>
        <v>6.0222899999999999</v>
      </c>
      <c r="Q321">
        <f t="shared" si="378"/>
        <v>70</v>
      </c>
      <c r="R321" s="45">
        <f>1000*VLOOKUP(Q321, '[1]Mortality (Interventions) L'!$B$8:$AV$128, 34)</f>
        <v>9.4343608442018834</v>
      </c>
      <c r="S321" s="46">
        <f>VLOOKUP(I321, '[1]Lapse Rates'!$A$4:$F$24, 3)</f>
        <v>2.4510465999999999E-3</v>
      </c>
      <c r="T321" s="33">
        <f t="shared" ref="T321:T335" si="404">W320</f>
        <v>0.95170725558792979</v>
      </c>
      <c r="U321" s="33">
        <f t="shared" si="394"/>
        <v>8.9787496672615996E-3</v>
      </c>
      <c r="V321" s="39">
        <f t="shared" si="388"/>
        <v>2.3326788330041261E-3</v>
      </c>
      <c r="W321" s="32">
        <f t="shared" si="395"/>
        <v>0.94039582708766412</v>
      </c>
      <c r="X321" s="32"/>
      <c r="Y321" s="5">
        <f t="shared" si="401"/>
        <v>0</v>
      </c>
      <c r="Z321" s="5">
        <f t="shared" si="390"/>
        <v>5.7314570882546336</v>
      </c>
      <c r="AA321" s="5">
        <f t="shared" si="396"/>
        <v>0</v>
      </c>
      <c r="AB321" s="5">
        <f t="shared" si="379"/>
        <v>5.6633363855117684</v>
      </c>
      <c r="AC321" s="32"/>
      <c r="AD321" s="5">
        <f t="shared" si="402"/>
        <v>234418.19856217693</v>
      </c>
      <c r="AE321" s="5">
        <f t="shared" si="381"/>
        <v>-2344.1819856217689</v>
      </c>
      <c r="AF321" s="5">
        <f t="shared" si="399"/>
        <v>-25952.432824442552</v>
      </c>
      <c r="AG321" s="5">
        <f>-U321*M321</f>
        <v>-5407.2634333652859</v>
      </c>
      <c r="AH321" s="5">
        <f t="shared" si="383"/>
        <v>200714.32031874731</v>
      </c>
      <c r="AI321" s="42">
        <f t="shared" si="400"/>
        <v>0</v>
      </c>
      <c r="AJ321" s="42">
        <f t="shared" si="403"/>
        <v>22767.023282100421</v>
      </c>
      <c r="AK321" s="42">
        <f t="shared" si="397"/>
        <v>223481.34360084773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85"/>
        <v>7</v>
      </c>
      <c r="J322" s="11">
        <f t="shared" si="374"/>
        <v>249276.09397008133</v>
      </c>
      <c r="K322" s="11">
        <f t="shared" si="386"/>
        <v>2492.7609397008132</v>
      </c>
      <c r="L322" s="24">
        <f t="shared" si="393"/>
        <v>27597.35004866547</v>
      </c>
      <c r="M322" s="11">
        <f t="shared" si="372"/>
        <v>602229</v>
      </c>
      <c r="N322" s="78">
        <f t="shared" si="375"/>
        <v>0</v>
      </c>
      <c r="O322" s="35">
        <f t="shared" si="376"/>
        <v>0</v>
      </c>
      <c r="P322" s="35">
        <f t="shared" si="398"/>
        <v>6.0222899999999999</v>
      </c>
      <c r="Q322">
        <f t="shared" si="378"/>
        <v>71</v>
      </c>
      <c r="R322" s="45">
        <f>1000*VLOOKUP(Q322, '[1]Mortality (Interventions) L'!$B$8:$AV$128, 34)</f>
        <v>10.548659849082231</v>
      </c>
      <c r="S322" s="46">
        <f>VLOOKUP(I322, '[1]Lapse Rates'!$A$4:$F$24, 3)</f>
        <v>2.2232648999999998E-3</v>
      </c>
      <c r="T322" s="33">
        <f t="shared" si="404"/>
        <v>0.94039582708766412</v>
      </c>
      <c r="U322" s="33">
        <f t="shared" si="394"/>
        <v>9.9199157034441186E-3</v>
      </c>
      <c r="V322" s="39">
        <f t="shared" si="388"/>
        <v>2.0907490344704727E-3</v>
      </c>
      <c r="W322" s="32">
        <f t="shared" si="395"/>
        <v>0.92838516234974955</v>
      </c>
      <c r="X322" s="32"/>
      <c r="Y322" s="5">
        <f t="shared" si="401"/>
        <v>0</v>
      </c>
      <c r="Z322" s="5">
        <f t="shared" si="390"/>
        <v>5.6633363855117684</v>
      </c>
      <c r="AA322" s="5">
        <f t="shared" si="396"/>
        <v>0</v>
      </c>
      <c r="AB322" s="5">
        <f t="shared" si="379"/>
        <v>5.5910046793672734</v>
      </c>
      <c r="AC322" s="32"/>
      <c r="AD322" s="5">
        <f t="shared" si="402"/>
        <v>231424.22697032537</v>
      </c>
      <c r="AE322" s="5">
        <f t="shared" si="381"/>
        <v>-2314.2422697032539</v>
      </c>
      <c r="AF322" s="5">
        <f t="shared" si="399"/>
        <v>-25620.970305353163</v>
      </c>
      <c r="AG322" s="5">
        <f t="shared" ref="AG322:AG335" si="405">-U322*M322</f>
        <v>-5974.0609141694476</v>
      </c>
      <c r="AH322" s="5">
        <f t="shared" si="383"/>
        <v>197514.95348109951</v>
      </c>
      <c r="AI322" s="42">
        <f t="shared" si="400"/>
        <v>0</v>
      </c>
      <c r="AJ322" s="42">
        <f t="shared" si="403"/>
        <v>22476.245072430451</v>
      </c>
      <c r="AK322" s="42">
        <f t="shared" si="397"/>
        <v>219991.19855352998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85"/>
        <v>8</v>
      </c>
      <c r="J323" s="11">
        <f t="shared" si="374"/>
        <v>249276.09397008133</v>
      </c>
      <c r="K323" s="11">
        <f t="shared" si="386"/>
        <v>2492.7609397008132</v>
      </c>
      <c r="L323" s="24">
        <f t="shared" si="393"/>
        <v>27597.35004866547</v>
      </c>
      <c r="M323" s="11">
        <f t="shared" si="372"/>
        <v>602229</v>
      </c>
      <c r="N323" s="78">
        <f t="shared" si="375"/>
        <v>0</v>
      </c>
      <c r="O323" s="35">
        <f t="shared" si="376"/>
        <v>0</v>
      </c>
      <c r="P323" s="35">
        <f t="shared" si="398"/>
        <v>6.0222899999999999</v>
      </c>
      <c r="Q323">
        <f t="shared" si="378"/>
        <v>72</v>
      </c>
      <c r="R323" s="45">
        <f>1000*VLOOKUP(Q323, '[1]Mortality (Interventions) L'!$B$8:$AV$128, 34)</f>
        <v>11.843570968391765</v>
      </c>
      <c r="S323" s="46">
        <f>VLOOKUP(I323, '[1]Lapse Rates'!$A$4:$F$24, 3)</f>
        <v>2.1873403E-3</v>
      </c>
      <c r="T323" s="33">
        <f t="shared" si="404"/>
        <v>0.92838516234974955</v>
      </c>
      <c r="U323" s="33">
        <f t="shared" si="394"/>
        <v>1.0995395556291169E-2</v>
      </c>
      <c r="V323" s="39">
        <f t="shared" si="388"/>
        <v>2.0306942795296498E-3</v>
      </c>
      <c r="W323" s="32">
        <f t="shared" si="395"/>
        <v>0.91535907251392867</v>
      </c>
      <c r="X323" s="32"/>
      <c r="Y323" s="5">
        <f t="shared" si="401"/>
        <v>0</v>
      </c>
      <c r="Z323" s="5">
        <f t="shared" si="390"/>
        <v>5.5910046793672734</v>
      </c>
      <c r="AA323" s="5">
        <f t="shared" si="396"/>
        <v>0</v>
      </c>
      <c r="AB323" s="5">
        <f t="shared" si="379"/>
        <v>5.5125577888099073</v>
      </c>
      <c r="AC323" s="32"/>
      <c r="AD323" s="5">
        <f t="shared" si="402"/>
        <v>228177.13417634857</v>
      </c>
      <c r="AE323" s="5">
        <f t="shared" si="381"/>
        <v>-2281.7713417634855</v>
      </c>
      <c r="AF323" s="5">
        <f t="shared" si="399"/>
        <v>-25261.48474438865</v>
      </c>
      <c r="AG323" s="5">
        <f t="shared" si="405"/>
        <v>-6621.7460704696741</v>
      </c>
      <c r="AH323" s="5">
        <f t="shared" si="383"/>
        <v>194012.13201972676</v>
      </c>
      <c r="AI323" s="42">
        <f t="shared" si="400"/>
        <v>0</v>
      </c>
      <c r="AJ323" s="42">
        <f t="shared" si="403"/>
        <v>22160.883571631843</v>
      </c>
      <c r="AK323" s="42">
        <f t="shared" si="397"/>
        <v>216173.01559135859</v>
      </c>
    </row>
    <row r="324" spans="1:37" ht="15" x14ac:dyDescent="0.2">
      <c r="A324" s="12"/>
      <c r="B324" s="13">
        <v>1</v>
      </c>
      <c r="C324" s="10">
        <f>$H$314*0.14+$B$327</f>
        <v>35075.632867767912</v>
      </c>
      <c r="D324" s="1"/>
      <c r="E324" s="81" t="s">
        <v>51</v>
      </c>
      <c r="F324" s="13"/>
      <c r="G324" s="8"/>
      <c r="I324" s="2">
        <f t="shared" si="385"/>
        <v>9</v>
      </c>
      <c r="J324" s="11">
        <f t="shared" si="374"/>
        <v>249276.09397008133</v>
      </c>
      <c r="K324" s="11">
        <f t="shared" si="386"/>
        <v>2492.7609397008132</v>
      </c>
      <c r="L324" s="24">
        <f t="shared" si="393"/>
        <v>27597.35004866547</v>
      </c>
      <c r="M324" s="11">
        <f t="shared" si="372"/>
        <v>602229</v>
      </c>
      <c r="N324" s="78">
        <f t="shared" si="375"/>
        <v>0</v>
      </c>
      <c r="O324" s="35">
        <f t="shared" si="376"/>
        <v>0</v>
      </c>
      <c r="P324" s="35">
        <f t="shared" si="398"/>
        <v>6.0222899999999999</v>
      </c>
      <c r="Q324">
        <f t="shared" si="378"/>
        <v>73</v>
      </c>
      <c r="R324" s="45">
        <f>1000*VLOOKUP(Q324, '[1]Mortality (Interventions) L'!$B$8:$AV$128, 34)</f>
        <v>13.349857004023193</v>
      </c>
      <c r="S324" s="46">
        <f>VLOOKUP(I324, '[1]Lapse Rates'!$A$4:$F$24, 3)</f>
        <v>1.9768835000000002E-3</v>
      </c>
      <c r="T324" s="33">
        <f t="shared" si="404"/>
        <v>0.91535907251392867</v>
      </c>
      <c r="U324" s="33">
        <f t="shared" si="394"/>
        <v>1.2219912725396244E-2</v>
      </c>
      <c r="V324" s="39">
        <f t="shared" si="388"/>
        <v>1.8095582470280893E-3</v>
      </c>
      <c r="W324" s="32">
        <f t="shared" si="395"/>
        <v>0.90132960154150432</v>
      </c>
      <c r="X324" s="32"/>
      <c r="Y324" s="5">
        <f t="shared" si="401"/>
        <v>0</v>
      </c>
      <c r="Z324" s="5">
        <f t="shared" si="390"/>
        <v>5.5125577888099073</v>
      </c>
      <c r="AA324" s="5">
        <f t="shared" si="396"/>
        <v>0</v>
      </c>
      <c r="AB324" s="5">
        <f t="shared" si="379"/>
        <v>5.4280682460673857</v>
      </c>
      <c r="AC324" s="32"/>
      <c r="AD324" s="5">
        <f t="shared" si="402"/>
        <v>224679.92245187599</v>
      </c>
      <c r="AE324" s="5">
        <f t="shared" si="381"/>
        <v>-2246.7992245187597</v>
      </c>
      <c r="AF324" s="5">
        <f t="shared" si="399"/>
        <v>-24874.308522965064</v>
      </c>
      <c r="AG324" s="5">
        <f t="shared" si="405"/>
        <v>-7359.1858207026544</v>
      </c>
      <c r="AH324" s="5">
        <f t="shared" si="383"/>
        <v>190199.6288836895</v>
      </c>
      <c r="AI324" s="42">
        <f t="shared" si="400"/>
        <v>0</v>
      </c>
      <c r="AJ324" s="42">
        <f t="shared" si="403"/>
        <v>21821.230170522827</v>
      </c>
      <c r="AK324" s="42">
        <f t="shared" si="397"/>
        <v>212020.85905421231</v>
      </c>
    </row>
    <row r="325" spans="1:37" ht="15" x14ac:dyDescent="0.2">
      <c r="A325" s="12"/>
      <c r="B325" s="70" t="s">
        <v>49</v>
      </c>
      <c r="C325" s="10">
        <f>$H$314*0.11+$B$327</f>
        <v>27597.35004866547</v>
      </c>
      <c r="D325" s="1"/>
      <c r="E325" s="1"/>
      <c r="F325" s="1"/>
      <c r="I325" s="2">
        <f t="shared" si="385"/>
        <v>10</v>
      </c>
      <c r="J325" s="11">
        <f t="shared" si="374"/>
        <v>249276.09397008133</v>
      </c>
      <c r="K325" s="11">
        <f t="shared" si="386"/>
        <v>2492.7609397008132</v>
      </c>
      <c r="L325" s="24">
        <f t="shared" si="393"/>
        <v>27597.35004866547</v>
      </c>
      <c r="M325" s="11">
        <f t="shared" si="372"/>
        <v>602229</v>
      </c>
      <c r="N325" s="78">
        <f t="shared" si="375"/>
        <v>0</v>
      </c>
      <c r="O325" s="35">
        <f t="shared" si="376"/>
        <v>0</v>
      </c>
      <c r="P325" s="35">
        <f t="shared" si="398"/>
        <v>6.0222899999999999</v>
      </c>
      <c r="Q325">
        <f t="shared" si="378"/>
        <v>74</v>
      </c>
      <c r="R325" s="45">
        <f>1000*VLOOKUP(Q325, '[1]Mortality (Interventions) L'!$B$8:$AV$128, 34)</f>
        <v>15.153842121151184</v>
      </c>
      <c r="S325" s="46">
        <f>VLOOKUP(I325, '[1]Lapse Rates'!$A$4:$F$24, 3)</f>
        <v>1.6914747999999999E-3</v>
      </c>
      <c r="T325" s="33">
        <f t="shared" si="404"/>
        <v>0.90132960154150432</v>
      </c>
      <c r="U325" s="33">
        <f t="shared" si="394"/>
        <v>1.3658606480880062E-2</v>
      </c>
      <c r="V325" s="39">
        <f t="shared" si="388"/>
        <v>1.5245763075014958E-3</v>
      </c>
      <c r="W325" s="32">
        <f t="shared" si="395"/>
        <v>0.88614641875312272</v>
      </c>
      <c r="X325" s="32"/>
      <c r="Y325" s="5">
        <f t="shared" si="401"/>
        <v>0</v>
      </c>
      <c r="Z325" s="5">
        <f t="shared" si="390"/>
        <v>5.4280682460673857</v>
      </c>
      <c r="AA325" s="5">
        <f t="shared" si="396"/>
        <v>0</v>
      </c>
      <c r="AB325" s="5">
        <f t="shared" si="379"/>
        <v>5.3366307161927438</v>
      </c>
      <c r="AC325" s="32"/>
      <c r="AD325" s="5">
        <f t="shared" si="402"/>
        <v>220895.11795235446</v>
      </c>
      <c r="AE325" s="5">
        <f t="shared" si="381"/>
        <v>-2208.9511795235444</v>
      </c>
      <c r="AF325" s="5">
        <f t="shared" si="399"/>
        <v>-24455.292912701225</v>
      </c>
      <c r="AG325" s="5">
        <f t="shared" si="405"/>
        <v>-8225.6089223739182</v>
      </c>
      <c r="AH325" s="5">
        <f>SUM(AD325:AG325)</f>
        <v>186005.26493775577</v>
      </c>
      <c r="AI325" s="42">
        <f t="shared" si="400"/>
        <v>0</v>
      </c>
      <c r="AJ325" s="42">
        <f t="shared" si="403"/>
        <v>21453.645453909656</v>
      </c>
      <c r="AK325" s="42">
        <f t="shared" si="397"/>
        <v>207458.91039166541</v>
      </c>
    </row>
    <row r="326" spans="1:37" ht="15" x14ac:dyDescent="0.2">
      <c r="D326" s="1"/>
      <c r="E326" s="1"/>
      <c r="F326" s="1"/>
      <c r="I326" s="2">
        <f t="shared" si="385"/>
        <v>11</v>
      </c>
      <c r="J326" s="11">
        <f t="shared" si="374"/>
        <v>249276.09397008133</v>
      </c>
      <c r="K326" s="11">
        <f t="shared" si="386"/>
        <v>2492.7609397008132</v>
      </c>
      <c r="L326" s="24">
        <f t="shared" si="393"/>
        <v>27597.35004866547</v>
      </c>
      <c r="M326" s="11">
        <f t="shared" si="372"/>
        <v>602229</v>
      </c>
      <c r="N326" s="78">
        <f t="shared" si="375"/>
        <v>0</v>
      </c>
      <c r="O326" s="35">
        <f t="shared" si="376"/>
        <v>0</v>
      </c>
      <c r="P326" s="35">
        <f t="shared" si="398"/>
        <v>6.0222899999999999</v>
      </c>
      <c r="Q326">
        <f t="shared" si="378"/>
        <v>75</v>
      </c>
      <c r="R326" s="45">
        <f>1000*VLOOKUP(Q326, '[1]Mortality (Interventions) L'!$B$8:$AV$128, 34)</f>
        <v>17.254841214297425</v>
      </c>
      <c r="S326" s="46">
        <f>VLOOKUP(I326, '[1]Lapse Rates'!$A$4:$F$24, 3)</f>
        <v>1.5867464999999999E-3</v>
      </c>
      <c r="T326" s="33">
        <f t="shared" si="404"/>
        <v>0.88614641875312272</v>
      </c>
      <c r="U326" s="33">
        <f t="shared" si="394"/>
        <v>1.5290315748203448E-2</v>
      </c>
      <c r="V326" s="39">
        <f t="shared" si="388"/>
        <v>1.4060897284440517E-3</v>
      </c>
      <c r="W326" s="32">
        <f t="shared" si="395"/>
        <v>0.8694500132764752</v>
      </c>
      <c r="X326" s="31"/>
      <c r="Y326" s="5">
        <f t="shared" si="401"/>
        <v>0</v>
      </c>
      <c r="Z326" s="5">
        <f t="shared" si="390"/>
        <v>5.3366307161927438</v>
      </c>
      <c r="AA326" s="5">
        <f t="shared" si="396"/>
        <v>0</v>
      </c>
      <c r="AB326" s="5">
        <f t="shared" si="379"/>
        <v>5.2360801204547833</v>
      </c>
      <c r="AC326" s="32"/>
      <c r="AD326" s="5">
        <f t="shared" si="402"/>
        <v>216733.1032117951</v>
      </c>
      <c r="AE326" s="5">
        <f t="shared" si="381"/>
        <v>-2167.3310321179506</v>
      </c>
      <c r="AF326" s="5">
        <f t="shared" si="399"/>
        <v>-23994.516366207725</v>
      </c>
      <c r="AG326" s="5">
        <f t="shared" si="405"/>
        <v>-9208.2715627248144</v>
      </c>
      <c r="AH326" s="5">
        <f t="shared" ref="AH326:AH335" si="406">SUM(AD326:AG326)</f>
        <v>181362.9842507446</v>
      </c>
      <c r="AI326" s="42">
        <f t="shared" si="400"/>
        <v>0</v>
      </c>
      <c r="AJ326" s="42">
        <f t="shared" si="403"/>
        <v>21049.425774299587</v>
      </c>
      <c r="AK326" s="42">
        <f t="shared" ref="AK326:AK335" si="407">SUM(AH326:AJ326)</f>
        <v>202412.4100250442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85"/>
        <v>12</v>
      </c>
      <c r="J327" s="11">
        <f t="shared" si="374"/>
        <v>249276.09397008133</v>
      </c>
      <c r="K327" s="11">
        <f t="shared" si="386"/>
        <v>2492.7609397008132</v>
      </c>
      <c r="L327" s="24">
        <f t="shared" si="393"/>
        <v>27597.35004866547</v>
      </c>
      <c r="M327" s="11">
        <f t="shared" si="372"/>
        <v>602229</v>
      </c>
      <c r="N327" s="78">
        <f t="shared" si="375"/>
        <v>0</v>
      </c>
      <c r="O327" s="35">
        <f t="shared" si="376"/>
        <v>0</v>
      </c>
      <c r="P327" s="35">
        <f t="shared" si="398"/>
        <v>6.0222899999999999</v>
      </c>
      <c r="Q327">
        <f t="shared" si="378"/>
        <v>76</v>
      </c>
      <c r="R327" s="45">
        <f>1000*VLOOKUP(Q327, '[1]Mortality (Interventions) L'!$B$8:$AV$128, 34)</f>
        <v>19.693627528661512</v>
      </c>
      <c r="S327" s="46">
        <f>VLOOKUP(I327, '[1]Lapse Rates'!$A$4:$F$24, 3)</f>
        <v>1.4412507000000001E-3</v>
      </c>
      <c r="T327" s="33">
        <f t="shared" si="404"/>
        <v>0.8694500132764752</v>
      </c>
      <c r="U327" s="33">
        <f t="shared" si="394"/>
        <v>1.712262471625671E-2</v>
      </c>
      <c r="V327" s="39">
        <f t="shared" si="388"/>
        <v>1.2530954402497293E-3</v>
      </c>
      <c r="W327" s="32">
        <f t="shared" si="395"/>
        <v>0.85107429311996874</v>
      </c>
      <c r="X327" s="31"/>
      <c r="Y327" s="5">
        <f t="shared" si="401"/>
        <v>0</v>
      </c>
      <c r="Z327" s="5">
        <f t="shared" si="390"/>
        <v>5.2360801204547833</v>
      </c>
      <c r="AA327" s="5">
        <f t="shared" si="396"/>
        <v>0</v>
      </c>
      <c r="AB327" s="5">
        <f t="shared" si="379"/>
        <v>5.1254162047134564</v>
      </c>
      <c r="AC327" s="32"/>
      <c r="AD327" s="5">
        <f t="shared" si="402"/>
        <v>212152.47546729387</v>
      </c>
      <c r="AE327" s="5">
        <f t="shared" si="381"/>
        <v>-2121.5247546729388</v>
      </c>
      <c r="AF327" s="5">
        <f t="shared" si="399"/>
        <v>-23487.395184652301</v>
      </c>
      <c r="AG327" s="5">
        <f t="shared" si="405"/>
        <v>-10311.741160246562</v>
      </c>
      <c r="AH327" s="5">
        <f t="shared" si="406"/>
        <v>176231.81436772205</v>
      </c>
      <c r="AI327" s="42">
        <f t="shared" si="400"/>
        <v>0</v>
      </c>
      <c r="AJ327" s="42">
        <f t="shared" si="403"/>
        <v>20604.54992436793</v>
      </c>
      <c r="AK327" s="42">
        <f t="shared" si="407"/>
        <v>196836.36429208997</v>
      </c>
    </row>
    <row r="328" spans="1:37" ht="15" x14ac:dyDescent="0.2">
      <c r="A328" s="48"/>
      <c r="D328" s="1"/>
      <c r="E328" s="1"/>
      <c r="F328" s="1"/>
      <c r="I328" s="2">
        <f t="shared" si="385"/>
        <v>13</v>
      </c>
      <c r="J328" s="11">
        <f t="shared" si="374"/>
        <v>249276.09397008133</v>
      </c>
      <c r="K328" s="11">
        <f t="shared" si="386"/>
        <v>2492.7609397008132</v>
      </c>
      <c r="L328" s="24">
        <f t="shared" si="393"/>
        <v>27597.35004866547</v>
      </c>
      <c r="M328" s="11">
        <f t="shared" si="372"/>
        <v>602229</v>
      </c>
      <c r="N328" s="78">
        <f t="shared" si="375"/>
        <v>0</v>
      </c>
      <c r="O328" s="35">
        <f t="shared" si="376"/>
        <v>0</v>
      </c>
      <c r="P328" s="35">
        <f t="shared" si="398"/>
        <v>6.0222899999999999</v>
      </c>
      <c r="Q328">
        <f t="shared" si="378"/>
        <v>77</v>
      </c>
      <c r="R328" s="45">
        <f>1000*VLOOKUP(Q328, '[1]Mortality (Interventions) L'!$B$8:$AV$128, 34)</f>
        <v>22.539890158937009</v>
      </c>
      <c r="S328" s="46">
        <f>VLOOKUP(I328, '[1]Lapse Rates'!$A$4:$F$24, 3)</f>
        <v>1.3481251E-3</v>
      </c>
      <c r="T328" s="33">
        <f t="shared" si="404"/>
        <v>0.85107429311996874</v>
      </c>
      <c r="U328" s="33">
        <f t="shared" si="394"/>
        <v>1.9183121084019056E-2</v>
      </c>
      <c r="V328" s="39">
        <f t="shared" si="388"/>
        <v>1.1473546165197872E-3</v>
      </c>
      <c r="W328" s="32">
        <f t="shared" si="395"/>
        <v>0.83074381741942993</v>
      </c>
      <c r="X328" s="31"/>
      <c r="Y328" s="5">
        <f t="shared" si="401"/>
        <v>0</v>
      </c>
      <c r="Z328" s="5">
        <f t="shared" si="390"/>
        <v>5.1254162047134564</v>
      </c>
      <c r="AA328" s="5">
        <f t="shared" si="396"/>
        <v>0</v>
      </c>
      <c r="AB328" s="5">
        <f t="shared" si="379"/>
        <v>5.0029801842068586</v>
      </c>
      <c r="AC328" s="32"/>
      <c r="AD328" s="5">
        <f t="shared" si="402"/>
        <v>207084.57389610991</v>
      </c>
      <c r="AE328" s="5">
        <f t="shared" si="381"/>
        <v>-2070.845738961099</v>
      </c>
      <c r="AF328" s="5">
        <f t="shared" si="399"/>
        <v>-22926.327930088642</v>
      </c>
      <c r="AG328" s="5">
        <f t="shared" si="405"/>
        <v>-11552.631827307712</v>
      </c>
      <c r="AH328" s="5">
        <f t="shared" si="406"/>
        <v>170534.76839975244</v>
      </c>
      <c r="AI328" s="42">
        <f t="shared" si="400"/>
        <v>0</v>
      </c>
      <c r="AJ328" s="42">
        <f t="shared" si="403"/>
        <v>20112.349535545982</v>
      </c>
      <c r="AK328" s="42">
        <f t="shared" si="407"/>
        <v>190647.11793529842</v>
      </c>
    </row>
    <row r="329" spans="1:37" ht="15" x14ac:dyDescent="0.2">
      <c r="A329" s="48"/>
      <c r="D329" s="1"/>
      <c r="E329" s="1"/>
      <c r="F329" s="37"/>
      <c r="I329" s="2">
        <f t="shared" si="385"/>
        <v>14</v>
      </c>
      <c r="J329" s="11">
        <f t="shared" si="374"/>
        <v>249276.09397008133</v>
      </c>
      <c r="K329" s="11">
        <f t="shared" si="386"/>
        <v>2492.7609397008132</v>
      </c>
      <c r="L329" s="24">
        <f t="shared" si="393"/>
        <v>27597.35004866547</v>
      </c>
      <c r="M329" s="11">
        <f t="shared" si="372"/>
        <v>602229</v>
      </c>
      <c r="N329" s="78">
        <f t="shared" si="375"/>
        <v>0</v>
      </c>
      <c r="O329" s="35">
        <f t="shared" si="376"/>
        <v>0</v>
      </c>
      <c r="P329" s="35">
        <f t="shared" si="398"/>
        <v>6.0222899999999999</v>
      </c>
      <c r="Q329">
        <f t="shared" si="378"/>
        <v>78</v>
      </c>
      <c r="R329" s="45">
        <f>1000*VLOOKUP(Q329, '[1]Mortality (Interventions) L'!$B$8:$AV$128, 34)</f>
        <v>25.76590480584569</v>
      </c>
      <c r="S329" s="46">
        <f>VLOOKUP(I329, '[1]Lapse Rates'!$A$4:$F$24, 3)</f>
        <v>1.1365788999999999E-3</v>
      </c>
      <c r="T329" s="33">
        <f t="shared" si="404"/>
        <v>0.83074381741942993</v>
      </c>
      <c r="U329" s="33">
        <f t="shared" si="394"/>
        <v>2.1404866117673883E-2</v>
      </c>
      <c r="V329" s="39">
        <f t="shared" si="388"/>
        <v>9.4420589418437644E-4</v>
      </c>
      <c r="W329" s="32">
        <f t="shared" si="395"/>
        <v>0.80839474540757172</v>
      </c>
      <c r="X329" s="31"/>
      <c r="Y329" s="5">
        <f t="shared" si="401"/>
        <v>0</v>
      </c>
      <c r="Z329" s="5">
        <f t="shared" si="390"/>
        <v>5.0029801842068586</v>
      </c>
      <c r="AA329" s="5">
        <f t="shared" si="396"/>
        <v>0</v>
      </c>
      <c r="AB329" s="5">
        <f t="shared" si="379"/>
        <v>4.8683875913205652</v>
      </c>
      <c r="AC329" s="32"/>
      <c r="AD329" s="5">
        <f t="shared" si="402"/>
        <v>201513.48452113781</v>
      </c>
      <c r="AE329" s="5">
        <f t="shared" si="381"/>
        <v>-2015.1348452113782</v>
      </c>
      <c r="AF329" s="5">
        <f t="shared" si="399"/>
        <v>-22309.55276651456</v>
      </c>
      <c r="AG329" s="5">
        <f t="shared" si="405"/>
        <v>-12890.631117180625</v>
      </c>
      <c r="AH329" s="5">
        <f t="shared" si="406"/>
        <v>164298.16579223124</v>
      </c>
      <c r="AI329" s="42">
        <f t="shared" si="400"/>
        <v>0</v>
      </c>
      <c r="AJ329" s="42">
        <f t="shared" si="403"/>
        <v>19571.278895564457</v>
      </c>
      <c r="AK329" s="42">
        <f t="shared" si="407"/>
        <v>183869.44468779571</v>
      </c>
    </row>
    <row r="330" spans="1:37" ht="15" x14ac:dyDescent="0.2">
      <c r="A330" s="48"/>
      <c r="D330" s="1"/>
      <c r="E330" s="1"/>
      <c r="F330" s="1"/>
      <c r="I330" s="2">
        <f t="shared" si="385"/>
        <v>15</v>
      </c>
      <c r="J330" s="11">
        <f t="shared" si="374"/>
        <v>249276.09397008133</v>
      </c>
      <c r="K330" s="11">
        <f t="shared" si="386"/>
        <v>2492.7609397008132</v>
      </c>
      <c r="L330" s="24">
        <f t="shared" si="393"/>
        <v>27597.35004866547</v>
      </c>
      <c r="M330" s="11">
        <f t="shared" si="372"/>
        <v>602229</v>
      </c>
      <c r="N330" s="78">
        <f t="shared" si="375"/>
        <v>0</v>
      </c>
      <c r="O330" s="35">
        <f t="shared" si="376"/>
        <v>0</v>
      </c>
      <c r="P330" s="35">
        <f t="shared" si="398"/>
        <v>6.0222899999999999</v>
      </c>
      <c r="Q330">
        <f t="shared" si="378"/>
        <v>79</v>
      </c>
      <c r="R330" s="45">
        <f>1000*VLOOKUP(Q330, '[1]Mortality (Interventions) L'!$B$8:$AV$128, 34)</f>
        <v>29.405745570771835</v>
      </c>
      <c r="S330" s="46">
        <f>VLOOKUP(I330, '[1]Lapse Rates'!$A$4:$F$24, 3)</f>
        <v>1.0075606E-3</v>
      </c>
      <c r="T330" s="33">
        <f t="shared" si="404"/>
        <v>0.80839474540757172</v>
      </c>
      <c r="U330" s="33">
        <f t="shared" si="394"/>
        <v>2.3771450204203928E-2</v>
      </c>
      <c r="V330" s="39">
        <f t="shared" si="388"/>
        <v>8.1450669471970017E-4</v>
      </c>
      <c r="W330" s="32">
        <f t="shared" si="395"/>
        <v>0.7838087885086481</v>
      </c>
      <c r="X330" s="31"/>
      <c r="Y330" s="5">
        <f t="shared" si="401"/>
        <v>0</v>
      </c>
      <c r="Z330" s="5">
        <f t="shared" si="390"/>
        <v>4.8683875913205652</v>
      </c>
      <c r="AA330" s="5">
        <f t="shared" si="396"/>
        <v>0</v>
      </c>
      <c r="AB330" s="5">
        <f t="shared" si="379"/>
        <v>4.7203238289477465</v>
      </c>
      <c r="AC330" s="32"/>
      <c r="AD330" s="5">
        <f t="shared" si="402"/>
        <v>195384.79321885738</v>
      </c>
      <c r="AE330" s="5">
        <f t="shared" si="381"/>
        <v>-1953.8479321885736</v>
      </c>
      <c r="AF330" s="5">
        <f t="shared" si="399"/>
        <v>-21631.045507693561</v>
      </c>
      <c r="AG330" s="5">
        <f t="shared" si="405"/>
        <v>-14315.856685027527</v>
      </c>
      <c r="AH330" s="5">
        <f t="shared" si="406"/>
        <v>157484.04309394769</v>
      </c>
      <c r="AI330" s="42">
        <f t="shared" si="400"/>
        <v>0</v>
      </c>
      <c r="AJ330" s="42">
        <f t="shared" si="403"/>
        <v>18976.053321444921</v>
      </c>
      <c r="AK330" s="42">
        <f t="shared" si="407"/>
        <v>176460.09641539262</v>
      </c>
    </row>
    <row r="331" spans="1:37" ht="15" x14ac:dyDescent="0.2">
      <c r="I331" s="2">
        <f t="shared" si="385"/>
        <v>16</v>
      </c>
      <c r="J331" s="11">
        <f t="shared" si="374"/>
        <v>249276.09397008133</v>
      </c>
      <c r="K331" s="11">
        <f t="shared" si="386"/>
        <v>2492.7609397008132</v>
      </c>
      <c r="L331" s="24">
        <f t="shared" si="393"/>
        <v>27597.35004866547</v>
      </c>
      <c r="M331" s="11">
        <f t="shared" si="372"/>
        <v>602229</v>
      </c>
      <c r="N331" s="78">
        <f t="shared" si="375"/>
        <v>0</v>
      </c>
      <c r="O331" s="35">
        <f t="shared" si="376"/>
        <v>0</v>
      </c>
      <c r="P331" s="35">
        <f t="shared" si="398"/>
        <v>6.0222899999999999</v>
      </c>
      <c r="Q331">
        <f t="shared" si="378"/>
        <v>80</v>
      </c>
      <c r="R331" s="45">
        <f>1000*VLOOKUP(Q331, '[1]Mortality (Interventions) L'!$B$8:$AV$128, 34)</f>
        <v>33.440292410921543</v>
      </c>
      <c r="S331" s="46">
        <f>VLOOKUP(I331, '[1]Lapse Rates'!$A$4:$F$24, 3)</f>
        <v>8.9731130000000002E-4</v>
      </c>
      <c r="T331" s="33">
        <f t="shared" si="404"/>
        <v>0.7838087885086481</v>
      </c>
      <c r="U331" s="33">
        <f t="shared" si="394"/>
        <v>2.6210795081979356E-2</v>
      </c>
      <c r="V331" s="39">
        <f t="shared" si="388"/>
        <v>7.0332048296812015E-4</v>
      </c>
      <c r="W331" s="32">
        <f t="shared" si="395"/>
        <v>0.75689467294370061</v>
      </c>
      <c r="X331" s="31"/>
      <c r="Y331" s="5">
        <f t="shared" si="401"/>
        <v>0</v>
      </c>
      <c r="Z331" s="5">
        <f t="shared" si="390"/>
        <v>4.7203238289477465</v>
      </c>
      <c r="AA331" s="5">
        <f t="shared" si="396"/>
        <v>0</v>
      </c>
      <c r="AB331" s="5">
        <f t="shared" si="379"/>
        <v>4.5582392199221191</v>
      </c>
      <c r="AC331" s="32"/>
      <c r="AD331" s="5">
        <f t="shared" si="402"/>
        <v>188675.74761816789</v>
      </c>
      <c r="AE331" s="5">
        <f t="shared" si="381"/>
        <v>-1886.7574761816788</v>
      </c>
      <c r="AF331" s="5">
        <f t="shared" si="399"/>
        <v>-20888.287239197471</v>
      </c>
      <c r="AG331" s="5">
        <f t="shared" si="405"/>
        <v>-15784.900911425346</v>
      </c>
      <c r="AH331" s="5">
        <f t="shared" si="406"/>
        <v>150115.80199136341</v>
      </c>
      <c r="AI331" s="42">
        <f t="shared" si="400"/>
        <v>0</v>
      </c>
      <c r="AJ331" s="42">
        <f t="shared" si="403"/>
        <v>18324.462996696471</v>
      </c>
      <c r="AK331" s="42">
        <f t="shared" si="407"/>
        <v>168440.26498805988</v>
      </c>
    </row>
    <row r="332" spans="1:37" ht="15" x14ac:dyDescent="0.2">
      <c r="I332" s="2">
        <f t="shared" si="385"/>
        <v>17</v>
      </c>
      <c r="J332" s="11">
        <f t="shared" si="374"/>
        <v>249276.09397008133</v>
      </c>
      <c r="K332" s="11">
        <f t="shared" si="386"/>
        <v>2492.7609397008132</v>
      </c>
      <c r="L332" s="24">
        <f t="shared" si="393"/>
        <v>27597.35004866547</v>
      </c>
      <c r="M332" s="11">
        <f t="shared" si="372"/>
        <v>602229</v>
      </c>
      <c r="N332" s="78">
        <f t="shared" si="375"/>
        <v>0</v>
      </c>
      <c r="O332" s="35">
        <f t="shared" si="376"/>
        <v>0</v>
      </c>
      <c r="P332" s="35">
        <f t="shared" si="398"/>
        <v>6.0222899999999999</v>
      </c>
      <c r="Q332">
        <f t="shared" si="378"/>
        <v>81</v>
      </c>
      <c r="R332" s="45">
        <f>1000*VLOOKUP(Q332, '[1]Mortality (Interventions) L'!$B$8:$AV$128, 34)</f>
        <v>37.939263153209637</v>
      </c>
      <c r="S332" s="46">
        <f>VLOOKUP(I332, '[1]Lapse Rates'!$A$4:$F$24, 3)</f>
        <v>7.4594940000000001E-4</v>
      </c>
      <c r="T332" s="33">
        <f t="shared" si="404"/>
        <v>0.75689467294370061</v>
      </c>
      <c r="U332" s="33">
        <f t="shared" si="394"/>
        <v>2.8716026176073602E-2</v>
      </c>
      <c r="V332" s="39">
        <f t="shared" si="388"/>
        <v>5.6460512714554976E-4</v>
      </c>
      <c r="W332" s="32">
        <f t="shared" si="395"/>
        <v>0.72761404164048149</v>
      </c>
      <c r="X332" s="31"/>
      <c r="Y332" s="5">
        <f t="shared" si="401"/>
        <v>0</v>
      </c>
      <c r="Z332" s="5">
        <f t="shared" si="390"/>
        <v>4.5582392199221191</v>
      </c>
      <c r="AA332" s="5">
        <f t="shared" si="396"/>
        <v>0</v>
      </c>
      <c r="AB332" s="5">
        <f t="shared" si="379"/>
        <v>4.3819027668310548</v>
      </c>
      <c r="AC332" s="32"/>
      <c r="AD332" s="5">
        <f t="shared" si="402"/>
        <v>181376.78621792333</v>
      </c>
      <c r="AE332" s="5">
        <f t="shared" si="381"/>
        <v>-1813.7678621792334</v>
      </c>
      <c r="AF332" s="5">
        <f t="shared" si="399"/>
        <v>-20080.219407476623</v>
      </c>
      <c r="AG332" s="5">
        <f t="shared" si="405"/>
        <v>-17293.623727990631</v>
      </c>
      <c r="AH332" s="5">
        <f t="shared" si="406"/>
        <v>142189.17522027684</v>
      </c>
      <c r="AI332" s="42">
        <f t="shared" si="400"/>
        <v>0</v>
      </c>
      <c r="AJ332" s="42">
        <f t="shared" si="403"/>
        <v>17615.57926396597</v>
      </c>
      <c r="AK332" s="42">
        <f t="shared" si="407"/>
        <v>159804.75448424282</v>
      </c>
    </row>
    <row r="333" spans="1:37" ht="15" x14ac:dyDescent="0.2">
      <c r="I333" s="2">
        <f t="shared" si="385"/>
        <v>18</v>
      </c>
      <c r="J333" s="11">
        <f t="shared" si="374"/>
        <v>249276.09397008133</v>
      </c>
      <c r="K333" s="11">
        <f t="shared" si="386"/>
        <v>2492.7609397008132</v>
      </c>
      <c r="L333" s="24">
        <f t="shared" si="393"/>
        <v>27597.35004866547</v>
      </c>
      <c r="M333" s="11">
        <f t="shared" si="372"/>
        <v>602229</v>
      </c>
      <c r="N333" s="78">
        <f t="shared" si="375"/>
        <v>0</v>
      </c>
      <c r="O333" s="35">
        <f t="shared" si="376"/>
        <v>0</v>
      </c>
      <c r="P333" s="35">
        <f t="shared" si="398"/>
        <v>6.0222899999999999</v>
      </c>
      <c r="Q333">
        <f t="shared" si="378"/>
        <v>82</v>
      </c>
      <c r="R333" s="45">
        <f>1000*VLOOKUP(Q333, '[1]Mortality (Interventions) L'!$B$8:$AV$128, 34)</f>
        <v>43.0607974057544</v>
      </c>
      <c r="S333" s="46">
        <f>VLOOKUP(I333, '[1]Lapse Rates'!$A$4:$F$24, 3)</f>
        <v>5.9837330000000002E-4</v>
      </c>
      <c r="T333" s="33">
        <f t="shared" si="404"/>
        <v>0.72761404164048149</v>
      </c>
      <c r="U333" s="33">
        <f t="shared" si="394"/>
        <v>3.133164083666292E-2</v>
      </c>
      <c r="V333" s="39">
        <f t="shared" si="388"/>
        <v>4.3538481522275235E-4</v>
      </c>
      <c r="W333" s="32">
        <f t="shared" si="395"/>
        <v>0.69584701598859577</v>
      </c>
      <c r="X333" s="31"/>
      <c r="Y333" s="5">
        <f t="shared" si="401"/>
        <v>0</v>
      </c>
      <c r="Z333" s="5">
        <f t="shared" si="390"/>
        <v>4.3819027668310548</v>
      </c>
      <c r="AA333" s="5">
        <f t="shared" si="396"/>
        <v>0</v>
      </c>
      <c r="AB333" s="5">
        <f t="shared" si="379"/>
        <v>4.1905925259179604</v>
      </c>
      <c r="AC333" s="32"/>
      <c r="AD333" s="5">
        <f t="shared" si="402"/>
        <v>173458.02614637389</v>
      </c>
      <c r="AE333" s="5">
        <f t="shared" si="381"/>
        <v>-1734.5802614637387</v>
      </c>
      <c r="AF333" s="5">
        <f t="shared" si="399"/>
        <v>-19203.533680556597</v>
      </c>
      <c r="AG333" s="5">
        <f t="shared" si="405"/>
        <v>-18868.822729422674</v>
      </c>
      <c r="AH333" s="5">
        <f t="shared" si="406"/>
        <v>133651.08947493086</v>
      </c>
      <c r="AI333" s="42">
        <f t="shared" si="400"/>
        <v>0</v>
      </c>
      <c r="AJ333" s="42">
        <f t="shared" si="403"/>
        <v>16846.499905971112</v>
      </c>
      <c r="AK333" s="42">
        <f t="shared" si="407"/>
        <v>150497.58938090198</v>
      </c>
    </row>
    <row r="334" spans="1:37" ht="15" x14ac:dyDescent="0.2">
      <c r="I334" s="2">
        <f t="shared" si="385"/>
        <v>19</v>
      </c>
      <c r="J334" s="11">
        <f t="shared" si="374"/>
        <v>249276.09397008133</v>
      </c>
      <c r="K334" s="11">
        <f t="shared" si="386"/>
        <v>2492.7609397008132</v>
      </c>
      <c r="L334" s="24">
        <f t="shared" si="393"/>
        <v>27597.35004866547</v>
      </c>
      <c r="M334" s="11">
        <f t="shared" si="372"/>
        <v>602229</v>
      </c>
      <c r="N334" s="78">
        <f t="shared" si="375"/>
        <v>0</v>
      </c>
      <c r="O334" s="35">
        <f t="shared" si="376"/>
        <v>0</v>
      </c>
      <c r="P334" s="35">
        <f t="shared" si="398"/>
        <v>6.0222899999999999</v>
      </c>
      <c r="Q334">
        <f t="shared" si="378"/>
        <v>83</v>
      </c>
      <c r="R334" s="45">
        <f>1000*VLOOKUP(Q334, '[1]Mortality (Interventions) L'!$B$8:$AV$128, 34)</f>
        <v>48.884362774778346</v>
      </c>
      <c r="S334" s="46">
        <f>VLOOKUP(I334, '[1]Lapse Rates'!$A$4:$F$24, 3)</f>
        <v>4.66450453E-2</v>
      </c>
      <c r="T334" s="33">
        <f t="shared" si="404"/>
        <v>0.69584701598859577</v>
      </c>
      <c r="U334" s="33">
        <f t="shared" si="394"/>
        <v>3.40160379653335E-2</v>
      </c>
      <c r="V334" s="39">
        <f t="shared" si="388"/>
        <v>3.2457815582657874E-2</v>
      </c>
      <c r="W334" s="32">
        <f t="shared" si="395"/>
        <v>0.62937316244060437</v>
      </c>
      <c r="X334" s="31"/>
      <c r="Y334" s="5">
        <f t="shared" si="401"/>
        <v>0</v>
      </c>
      <c r="Z334" s="5">
        <f t="shared" si="390"/>
        <v>4.1905925259179604</v>
      </c>
      <c r="AA334" s="5">
        <f t="shared" si="396"/>
        <v>0</v>
      </c>
      <c r="AB334" s="5">
        <f t="shared" si="379"/>
        <v>3.7902677024344271</v>
      </c>
      <c r="AC334" s="32"/>
      <c r="AD334" s="5">
        <f t="shared" si="402"/>
        <v>156887.68358279136</v>
      </c>
      <c r="AE334" s="5">
        <f t="shared" si="381"/>
        <v>-1568.8768358279135</v>
      </c>
      <c r="AF334" s="5">
        <f t="shared" si="399"/>
        <v>-17369.031475108954</v>
      </c>
      <c r="AG334" s="5">
        <f t="shared" si="405"/>
        <v>-20485.444527824828</v>
      </c>
      <c r="AH334" s="5">
        <f t="shared" si="406"/>
        <v>117464.33074402965</v>
      </c>
      <c r="AI334" s="42">
        <f t="shared" si="400"/>
        <v>0</v>
      </c>
      <c r="AJ334" s="42">
        <f t="shared" si="403"/>
        <v>15237.186039003906</v>
      </c>
      <c r="AK334" s="42">
        <f t="shared" si="407"/>
        <v>132701.51678303356</v>
      </c>
    </row>
    <row r="335" spans="1:37" ht="15" x14ac:dyDescent="0.2">
      <c r="I335" s="2">
        <f t="shared" si="385"/>
        <v>20</v>
      </c>
      <c r="J335" s="11">
        <f t="shared" si="374"/>
        <v>249276.09397008133</v>
      </c>
      <c r="K335" s="11">
        <f t="shared" si="386"/>
        <v>2492.7609397008132</v>
      </c>
      <c r="L335" s="24">
        <f t="shared" si="393"/>
        <v>27597.35004866547</v>
      </c>
      <c r="M335" s="11">
        <f t="shared" si="372"/>
        <v>602229</v>
      </c>
      <c r="N335" s="78">
        <f t="shared" si="375"/>
        <v>0</v>
      </c>
      <c r="O335" s="35">
        <f t="shared" si="376"/>
        <v>0</v>
      </c>
      <c r="P335" s="35">
        <f t="shared" si="398"/>
        <v>6.0222899999999999</v>
      </c>
      <c r="Q335">
        <f t="shared" si="378"/>
        <v>84</v>
      </c>
      <c r="R335" s="45">
        <f>1000*VLOOKUP(Q335, '[1]Mortality (Interventions) L'!$B$8:$AV$128, 34)</f>
        <v>55.527915766590851</v>
      </c>
      <c r="S335" s="46">
        <f>VLOOKUP(I335, '[1]Lapse Rates'!$A$4:$F$24, 3)</f>
        <v>0</v>
      </c>
      <c r="T335" s="33">
        <f t="shared" si="404"/>
        <v>0.62937316244060437</v>
      </c>
      <c r="U335" s="33">
        <f t="shared" si="394"/>
        <v>3.494777994975478E-2</v>
      </c>
      <c r="V335" s="39">
        <f t="shared" si="388"/>
        <v>0</v>
      </c>
      <c r="W335" s="32">
        <f t="shared" si="395"/>
        <v>0.59442538249084964</v>
      </c>
      <c r="X335" s="31"/>
      <c r="Y335" s="5">
        <f t="shared" si="401"/>
        <v>0</v>
      </c>
      <c r="Z335" s="5">
        <f t="shared" si="390"/>
        <v>3.7902677024344271</v>
      </c>
      <c r="AA335" s="5">
        <f t="shared" si="396"/>
        <v>0</v>
      </c>
      <c r="AB335" s="5">
        <f t="shared" si="379"/>
        <v>3.5798020367208188</v>
      </c>
      <c r="AC335" s="32"/>
      <c r="AD335" s="5">
        <f>$W335*J335</f>
        <v>148176.03750399058</v>
      </c>
      <c r="AE335" s="5">
        <f t="shared" si="381"/>
        <v>-1481.7603750399057</v>
      </c>
      <c r="AF335" s="5">
        <f t="shared" si="399"/>
        <v>-16404.565358411841</v>
      </c>
      <c r="AG335" s="5">
        <f t="shared" si="405"/>
        <v>-21046.566571360872</v>
      </c>
      <c r="AH335" s="5">
        <f t="shared" si="406"/>
        <v>109243.14519917795</v>
      </c>
      <c r="AI335" s="42">
        <f t="shared" si="400"/>
        <v>0</v>
      </c>
      <c r="AJ335" s="42">
        <f t="shared" si="403"/>
        <v>14391.080411611669</v>
      </c>
      <c r="AK335" s="42">
        <f t="shared" si="407"/>
        <v>123634.22561078961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4481520.2951751119</v>
      </c>
      <c r="AE338" s="21">
        <f t="shared" ref="AE338:AK338" si="408">SUM(AE315:AE335)</f>
        <v>-139562.43373564535</v>
      </c>
      <c r="AF338" s="21">
        <f t="shared" si="408"/>
        <v>-476276.98126331042</v>
      </c>
      <c r="AG338" s="21">
        <f t="shared" si="408"/>
        <v>-205597.98691231053</v>
      </c>
      <c r="AH338" s="21">
        <f t="shared" si="408"/>
        <v>3660082.8932638466</v>
      </c>
      <c r="AI338" s="21">
        <f t="shared" si="408"/>
        <v>0</v>
      </c>
      <c r="AJ338" s="21">
        <f t="shared" si="408"/>
        <v>411283.94538211526</v>
      </c>
      <c r="AK338" s="21">
        <f t="shared" si="408"/>
        <v>4071366.8386459611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2189852.6082143337</v>
      </c>
      <c r="AE340" s="21">
        <f t="shared" ref="AE340:AK340" si="409">AE315+NPV($D$6,AE316:AE335)</f>
        <v>-116866.45692914777</v>
      </c>
      <c r="AF340" s="21">
        <f t="shared" si="409"/>
        <v>-225009.87953293676</v>
      </c>
      <c r="AG340" s="21">
        <f t="shared" si="409"/>
        <v>-65188.129774689485</v>
      </c>
      <c r="AH340" s="21">
        <f t="shared" si="409"/>
        <v>1782788.1419775591</v>
      </c>
      <c r="AI340" s="21">
        <f t="shared" si="409"/>
        <v>0</v>
      </c>
      <c r="AJ340" s="21">
        <f t="shared" si="409"/>
        <v>188692.22765961583</v>
      </c>
      <c r="AK340" s="21">
        <f t="shared" si="409"/>
        <v>1971480.3696371752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3296292.8797079558</v>
      </c>
      <c r="AE342" s="21">
        <f t="shared" ref="AE342:AK342" si="410">AE315+NPV($D$7,AE316:AE335)</f>
        <v>-127796.98406074548</v>
      </c>
      <c r="AF342" s="21">
        <f t="shared" si="410"/>
        <v>-346021.71771720436</v>
      </c>
      <c r="AG342" s="21">
        <f t="shared" si="410"/>
        <v>-128422.51571275116</v>
      </c>
      <c r="AH342" s="21">
        <f t="shared" si="410"/>
        <v>2694051.6622172552</v>
      </c>
      <c r="AI342" s="21">
        <f t="shared" si="410"/>
        <v>0</v>
      </c>
      <c r="AJ342" s="21">
        <f t="shared" si="410"/>
        <v>296164.42848894384</v>
      </c>
      <c r="AK342" s="21">
        <f t="shared" si="410"/>
        <v>2990216.0907061989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229102.46552274332</v>
      </c>
    </row>
    <row r="345" spans="1:39" ht="15" x14ac:dyDescent="0.2">
      <c r="G345" s="58" t="s">
        <v>120</v>
      </c>
      <c r="H345" s="57"/>
      <c r="I345" s="57"/>
      <c r="J345" s="11">
        <f>H$344</f>
        <v>229102.46552274332</v>
      </c>
      <c r="K345" s="11">
        <f>J345*$C$10</f>
        <v>91640.986209097333</v>
      </c>
      <c r="L345" s="24">
        <f>$C$354</f>
        <v>32254.776441512116</v>
      </c>
      <c r="M345" s="11">
        <f t="shared" ref="M345:M365" si="411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412">O345*W345</f>
        <v>0</v>
      </c>
      <c r="AB345" s="5">
        <f>P345*W345</f>
        <v>6.0222899999999999</v>
      </c>
      <c r="AC345" s="32"/>
      <c r="AD345" s="5">
        <f>$W345*J345</f>
        <v>229102.46552274332</v>
      </c>
      <c r="AE345" s="5">
        <f>-$W345*K345</f>
        <v>-91640.986209097333</v>
      </c>
      <c r="AF345" s="5">
        <f>-$W345*L345</f>
        <v>-32254.776441512116</v>
      </c>
      <c r="AG345" s="5"/>
      <c r="AH345" s="5">
        <f>SUM(AD345:AG345)</f>
        <v>105206.70287213386</v>
      </c>
      <c r="AI345" s="42">
        <f>Y345-AA345</f>
        <v>0</v>
      </c>
      <c r="AJ345" s="42"/>
      <c r="AK345" s="42">
        <f>SUM(AH345:AJ345)</f>
        <v>105206.70287213386</v>
      </c>
      <c r="AL345" s="6" t="s">
        <v>39</v>
      </c>
      <c r="AM345" s="36">
        <f>AK372</f>
        <v>2747249.8514929786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413">H$344</f>
        <v>229102.46552274332</v>
      </c>
      <c r="K346" s="11"/>
      <c r="L346" s="24"/>
      <c r="M346" s="11">
        <f t="shared" si="411"/>
        <v>602229</v>
      </c>
      <c r="N346" s="78">
        <f t="shared" ref="N346:N365" si="414">N314</f>
        <v>0</v>
      </c>
      <c r="O346" s="35">
        <f t="shared" ref="O346:O365" si="415">M346*N346/1000</f>
        <v>0</v>
      </c>
      <c r="P346" s="35">
        <f t="shared" ref="P346:P347" si="416">$H$14*M346/1000</f>
        <v>6.0222899999999999</v>
      </c>
      <c r="Q346">
        <f t="shared" ref="Q346:Q365" si="417">Q5</f>
        <v>65</v>
      </c>
      <c r="R346" s="45">
        <f>1000*VLOOKUP(Q346, '[1]Mortality (Interventions) L'!$B$8:$AV$128, 37)</f>
        <v>5.4034298062297506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5.4034298062297509E-3</v>
      </c>
      <c r="V346" s="39">
        <f>MIN(S346*T346,T346-U346)</f>
        <v>3.4608985999999998E-3</v>
      </c>
      <c r="W346" s="32">
        <f>T346-SUM(U346:V346)</f>
        <v>0.99113567159377025</v>
      </c>
      <c r="X346" s="32"/>
      <c r="Y346" s="5">
        <f>AA345</f>
        <v>0</v>
      </c>
      <c r="Z346" s="5">
        <f>AB345</f>
        <v>6.0222899999999999</v>
      </c>
      <c r="AA346" s="5">
        <f t="shared" si="412"/>
        <v>0</v>
      </c>
      <c r="AB346" s="5">
        <f t="shared" ref="AB346:AB365" si="418">P346*W346</f>
        <v>5.9689064436824468</v>
      </c>
      <c r="AC346" s="32"/>
      <c r="AD346" s="5">
        <f t="shared" ref="AD346:AD348" si="419">$W346*J346</f>
        <v>227071.6260296728</v>
      </c>
      <c r="AE346" s="5">
        <f t="shared" ref="AE346:AE365" si="420">-$W346*K346</f>
        <v>0</v>
      </c>
      <c r="AF346" s="5">
        <f t="shared" ref="AF346:AF347" si="421">-$W346*L346</f>
        <v>0</v>
      </c>
      <c r="AG346" s="5">
        <f>-U346*M346</f>
        <v>-3254.1021287759368</v>
      </c>
      <c r="AH346" s="5">
        <f t="shared" ref="AH346:AH354" si="422">SUM(AD346:AG346)</f>
        <v>223817.52390089686</v>
      </c>
      <c r="AI346" s="42">
        <f>-M346*$W345*(N346-N345)/1000</f>
        <v>0</v>
      </c>
      <c r="AJ346" s="42">
        <f>$D$6*SUM(Y346:Z346,AD346:AE346)</f>
        <v>22276.317300159903</v>
      </c>
      <c r="AK346" s="42">
        <f t="shared" ref="AK346" si="423">SUM(AH346:AJ346)</f>
        <v>246093.84120105676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24">I346+1</f>
        <v>2</v>
      </c>
      <c r="J347" s="11">
        <f t="shared" si="413"/>
        <v>229102.46552274332</v>
      </c>
      <c r="K347" s="11">
        <f t="shared" ref="K347:K365" si="425">J347*$C$11</f>
        <v>2291.0246552274334</v>
      </c>
      <c r="L347" s="24">
        <f>$C$355</f>
        <v>25381.702475829814</v>
      </c>
      <c r="M347" s="11">
        <f t="shared" si="411"/>
        <v>602229</v>
      </c>
      <c r="N347" s="78">
        <f t="shared" si="414"/>
        <v>0</v>
      </c>
      <c r="O347" s="35">
        <f t="shared" si="415"/>
        <v>0</v>
      </c>
      <c r="P347" s="35">
        <f t="shared" si="416"/>
        <v>6.0222899999999999</v>
      </c>
      <c r="Q347">
        <f t="shared" si="417"/>
        <v>66</v>
      </c>
      <c r="R347" s="45">
        <f>1000*VLOOKUP(Q347, '[1]Mortality (Interventions) L'!$B$8:$AV$128, 37)</f>
        <v>6.0217888760845346</v>
      </c>
      <c r="S347" s="46">
        <f>VLOOKUP(I347, '[1]Lapse Rates'!$A$4:$F$24, 3)</f>
        <v>3.2267923000000001E-3</v>
      </c>
      <c r="T347" s="33">
        <f t="shared" ref="T347:T349" si="426">W346</f>
        <v>0.99113567159377025</v>
      </c>
      <c r="U347" s="33">
        <f>T347*R347/1000</f>
        <v>5.9684097618939403E-3</v>
      </c>
      <c r="V347" s="39">
        <f t="shared" ref="V347:V365" si="427">MIN(S347*T347,T347-U347)</f>
        <v>3.1981889533541068E-3</v>
      </c>
      <c r="W347" s="32">
        <f>T347-SUM(U347:V347)</f>
        <v>0.9819690728785222</v>
      </c>
      <c r="X347" s="32"/>
      <c r="Y347" s="5">
        <f t="shared" ref="Y347:Y348" si="428">AA346</f>
        <v>0</v>
      </c>
      <c r="Z347" s="5">
        <f t="shared" ref="Z347:Z365" si="429">AB346</f>
        <v>5.9689064436824468</v>
      </c>
      <c r="AA347" s="5">
        <f>O347*W347</f>
        <v>0</v>
      </c>
      <c r="AB347" s="5">
        <f t="shared" si="418"/>
        <v>5.9137025279055955</v>
      </c>
      <c r="AC347" s="32"/>
      <c r="AD347" s="5">
        <f t="shared" si="419"/>
        <v>224971.53566355185</v>
      </c>
      <c r="AE347" s="5">
        <f t="shared" si="420"/>
        <v>-2249.7153566355187</v>
      </c>
      <c r="AF347" s="5">
        <f t="shared" si="421"/>
        <v>-24924.046848269092</v>
      </c>
      <c r="AG347" s="5">
        <f t="shared" ref="AG347:AG350" si="430">-U347*M347</f>
        <v>-3594.3494424956257</v>
      </c>
      <c r="AH347" s="5">
        <f t="shared" si="422"/>
        <v>194203.42401615164</v>
      </c>
      <c r="AI347" s="42">
        <f>-M347*($W346*N347-$W345*N346)/1000</f>
        <v>0</v>
      </c>
      <c r="AJ347" s="42">
        <f t="shared" ref="AJ347:AJ348" si="431">$D$6*SUM(Y347:Z347,AD347:AE347)</f>
        <v>21849.596121830618</v>
      </c>
      <c r="AK347" s="42">
        <f>SUM(AH347:AJ347)</f>
        <v>216053.02013798227</v>
      </c>
      <c r="AL347" s="48" t="s">
        <v>59</v>
      </c>
      <c r="AM347" s="54">
        <f>AK372/AD372</f>
        <v>0.90469852925710181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24"/>
        <v>3</v>
      </c>
      <c r="J348" s="11">
        <f t="shared" si="413"/>
        <v>229102.46552274332</v>
      </c>
      <c r="K348" s="11">
        <f t="shared" si="425"/>
        <v>2291.0246552274334</v>
      </c>
      <c r="L348" s="24">
        <f t="shared" ref="L348:L365" si="432">$C$355</f>
        <v>25381.702475829814</v>
      </c>
      <c r="M348" s="11">
        <f t="shared" si="411"/>
        <v>602229</v>
      </c>
      <c r="N348" s="78">
        <f t="shared" si="414"/>
        <v>0</v>
      </c>
      <c r="O348" s="35">
        <f t="shared" si="415"/>
        <v>0</v>
      </c>
      <c r="P348" s="35">
        <f>$H$14*M348/1000</f>
        <v>6.0222899999999999</v>
      </c>
      <c r="Q348">
        <f t="shared" si="417"/>
        <v>67</v>
      </c>
      <c r="R348" s="45">
        <f>1000*VLOOKUP(Q348, '[1]Mortality (Interventions) L'!$B$8:$AV$128, 37)</f>
        <v>6.6934948991763878</v>
      </c>
      <c r="S348" s="46">
        <f>VLOOKUP(I348, '[1]Lapse Rates'!$A$4:$F$24, 3)</f>
        <v>2.9657235000000001E-3</v>
      </c>
      <c r="T348" s="33">
        <f t="shared" si="426"/>
        <v>0.9819690728785222</v>
      </c>
      <c r="U348" s="33">
        <f t="shared" ref="U348:U365" si="433">T348*R348/1000</f>
        <v>6.5728049804613551E-3</v>
      </c>
      <c r="V348" s="39">
        <f t="shared" si="427"/>
        <v>2.9122487557090462E-3</v>
      </c>
      <c r="W348" s="32">
        <f t="shared" ref="W348:W365" si="434">T348-SUM(U348:V348)</f>
        <v>0.97248401914235183</v>
      </c>
      <c r="X348" s="32"/>
      <c r="Y348" s="5">
        <f t="shared" si="428"/>
        <v>0</v>
      </c>
      <c r="Z348" s="5">
        <f t="shared" si="429"/>
        <v>5.9137025279055955</v>
      </c>
      <c r="AA348" s="5">
        <f t="shared" ref="AA348:AA365" si="435">O348*W348</f>
        <v>0</v>
      </c>
      <c r="AB348" s="5">
        <f t="shared" si="418"/>
        <v>5.8565807836407942</v>
      </c>
      <c r="AC348" s="32"/>
      <c r="AD348" s="5">
        <f t="shared" si="419"/>
        <v>222798.48646697952</v>
      </c>
      <c r="AE348" s="5">
        <f t="shared" si="420"/>
        <v>-2227.9848646697956</v>
      </c>
      <c r="AF348" s="5">
        <f>-$W348*L348</f>
        <v>-24683.300036370361</v>
      </c>
      <c r="AG348" s="5">
        <f t="shared" si="430"/>
        <v>-3958.3337705782615</v>
      </c>
      <c r="AH348" s="5">
        <f t="shared" si="422"/>
        <v>191928.86779536109</v>
      </c>
      <c r="AI348" s="42">
        <f>-M348*($W347*N348-$W346*N347)/1000</f>
        <v>0</v>
      </c>
      <c r="AJ348" s="42">
        <f t="shared" si="431"/>
        <v>21638.546341404573</v>
      </c>
      <c r="AK348" s="42">
        <f t="shared" ref="AK348:AK355" si="436">SUM(AH348:AJ348)</f>
        <v>213567.41413676567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24"/>
        <v>4</v>
      </c>
      <c r="J349" s="11">
        <f t="shared" si="413"/>
        <v>229102.46552274332</v>
      </c>
      <c r="K349" s="11">
        <f t="shared" si="425"/>
        <v>2291.0246552274334</v>
      </c>
      <c r="L349" s="24">
        <f t="shared" si="432"/>
        <v>25381.702475829814</v>
      </c>
      <c r="M349" s="11">
        <f t="shared" si="411"/>
        <v>602229</v>
      </c>
      <c r="N349" s="78">
        <f t="shared" si="414"/>
        <v>0</v>
      </c>
      <c r="O349" s="35">
        <f t="shared" si="415"/>
        <v>0</v>
      </c>
      <c r="P349" s="35">
        <f t="shared" ref="P349:P365" si="437">$H$14*M349/1000</f>
        <v>6.0222899999999999</v>
      </c>
      <c r="Q349">
        <f t="shared" si="417"/>
        <v>68</v>
      </c>
      <c r="R349" s="45">
        <f>1000*VLOOKUP(Q349, '[1]Mortality (Interventions) L'!$B$8:$AV$128, 37)</f>
        <v>7.4204074251343624</v>
      </c>
      <c r="S349" s="46">
        <f>VLOOKUP(I349, '[1]Lapse Rates'!$A$4:$F$24, 3)</f>
        <v>2.7812204999999998E-3</v>
      </c>
      <c r="T349" s="33">
        <f t="shared" si="426"/>
        <v>0.97248401914235183</v>
      </c>
      <c r="U349" s="33">
        <f t="shared" si="433"/>
        <v>7.2162276364684148E-3</v>
      </c>
      <c r="V349" s="39">
        <f t="shared" si="427"/>
        <v>2.7046924899611011E-3</v>
      </c>
      <c r="W349" s="32">
        <f t="shared" si="434"/>
        <v>0.9625630990159223</v>
      </c>
      <c r="X349" s="32"/>
      <c r="Y349" s="5">
        <f>AA348</f>
        <v>0</v>
      </c>
      <c r="Z349" s="5">
        <f t="shared" si="429"/>
        <v>5.8565807836407942</v>
      </c>
      <c r="AA349" s="5">
        <f t="shared" si="435"/>
        <v>0</v>
      </c>
      <c r="AB349" s="5">
        <f t="shared" si="418"/>
        <v>5.796834125572599</v>
      </c>
      <c r="AC349" s="32"/>
      <c r="AD349" s="5">
        <f>$W349*J349</f>
        <v>220525.5792057603</v>
      </c>
      <c r="AE349" s="5">
        <f t="shared" si="420"/>
        <v>-2205.2557920576032</v>
      </c>
      <c r="AF349" s="5">
        <f t="shared" ref="AF349:AF365" si="438">-$W349*L349</f>
        <v>-24431.490193434853</v>
      </c>
      <c r="AG349" s="5">
        <f t="shared" si="430"/>
        <v>-4345.8215532827371</v>
      </c>
      <c r="AH349" s="5">
        <f t="shared" si="422"/>
        <v>189543.01166698511</v>
      </c>
      <c r="AI349" s="42">
        <f t="shared" ref="AI349:AI365" si="439">-M349*($W348*N349-$W347*N348)/1000</f>
        <v>0</v>
      </c>
      <c r="AJ349" s="42">
        <f>$D$6*SUM(Y349:Z349,AD349:AE349)</f>
        <v>21417.798257459111</v>
      </c>
      <c r="AK349" s="42">
        <f t="shared" si="436"/>
        <v>210960.80992444421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24"/>
        <v>5</v>
      </c>
      <c r="J350" s="11">
        <f t="shared" si="413"/>
        <v>229102.46552274332</v>
      </c>
      <c r="K350" s="11">
        <f t="shared" si="425"/>
        <v>2291.0246552274334</v>
      </c>
      <c r="L350" s="24">
        <f t="shared" si="432"/>
        <v>25381.702475829814</v>
      </c>
      <c r="M350" s="11">
        <f t="shared" si="411"/>
        <v>602229</v>
      </c>
      <c r="N350" s="78">
        <f t="shared" si="414"/>
        <v>0</v>
      </c>
      <c r="O350" s="35">
        <f t="shared" si="415"/>
        <v>0</v>
      </c>
      <c r="P350" s="35">
        <f t="shared" si="437"/>
        <v>6.0222899999999999</v>
      </c>
      <c r="Q350">
        <f t="shared" si="417"/>
        <v>69</v>
      </c>
      <c r="R350" s="45">
        <f>1000*VLOOKUP(Q350, '[1]Mortality (Interventions) L'!$B$8:$AV$128, 37)</f>
        <v>8.246233435228616</v>
      </c>
      <c r="S350" s="46">
        <f>VLOOKUP(I350, '[1]Lapse Rates'!$A$4:$F$24, 3)</f>
        <v>2.4845683E-3</v>
      </c>
      <c r="T350" s="33">
        <f>W349</f>
        <v>0.9625630990159223</v>
      </c>
      <c r="U350" s="33">
        <f t="shared" si="433"/>
        <v>7.937520010622371E-3</v>
      </c>
      <c r="V350" s="39">
        <f t="shared" si="427"/>
        <v>2.3915537625647217E-3</v>
      </c>
      <c r="W350" s="32">
        <f t="shared" si="434"/>
        <v>0.95223402524273526</v>
      </c>
      <c r="X350" s="32"/>
      <c r="Y350" s="5">
        <f t="shared" ref="Y350:Y365" si="440">AA349</f>
        <v>0</v>
      </c>
      <c r="Z350" s="5">
        <f t="shared" si="429"/>
        <v>5.796834125572599</v>
      </c>
      <c r="AA350" s="5">
        <f t="shared" si="435"/>
        <v>0</v>
      </c>
      <c r="AB350" s="5">
        <f t="shared" si="418"/>
        <v>5.7346294478790725</v>
      </c>
      <c r="AC350" s="32"/>
      <c r="AD350" s="5">
        <f t="shared" ref="AD350:AD364" si="441">$W350*J350</f>
        <v>218159.16293775686</v>
      </c>
      <c r="AE350" s="5">
        <f t="shared" si="420"/>
        <v>-2181.5916293775686</v>
      </c>
      <c r="AF350" s="5">
        <f t="shared" si="438"/>
        <v>-24169.320716072922</v>
      </c>
      <c r="AG350" s="5">
        <f t="shared" si="430"/>
        <v>-4780.2047384770995</v>
      </c>
      <c r="AH350" s="5">
        <f t="shared" si="422"/>
        <v>187028.04585382927</v>
      </c>
      <c r="AI350" s="42">
        <f t="shared" si="439"/>
        <v>0</v>
      </c>
      <c r="AJ350" s="42">
        <f t="shared" ref="AJ350:AJ365" si="442">$D$6*SUM(Y350:Z350,AD350:AE350)</f>
        <v>21187.968414779727</v>
      </c>
      <c r="AK350" s="42">
        <f t="shared" si="436"/>
        <v>208216.014268609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24"/>
        <v>6</v>
      </c>
      <c r="J351" s="11">
        <f t="shared" si="413"/>
        <v>229102.46552274332</v>
      </c>
      <c r="K351" s="11">
        <f t="shared" si="425"/>
        <v>2291.0246552274334</v>
      </c>
      <c r="L351" s="24">
        <f t="shared" si="432"/>
        <v>25381.702475829814</v>
      </c>
      <c r="M351" s="11">
        <f t="shared" si="411"/>
        <v>602229</v>
      </c>
      <c r="N351" s="78">
        <f t="shared" si="414"/>
        <v>0</v>
      </c>
      <c r="O351" s="35">
        <f t="shared" si="415"/>
        <v>0</v>
      </c>
      <c r="P351" s="35">
        <f t="shared" si="437"/>
        <v>6.0222899999999999</v>
      </c>
      <c r="Q351">
        <f t="shared" si="417"/>
        <v>70</v>
      </c>
      <c r="R351" s="45">
        <f>1000*VLOOKUP(Q351, '[1]Mortality (Interventions) L'!$B$8:$AV$128, 37)</f>
        <v>9.1860881904070961</v>
      </c>
      <c r="S351" s="46">
        <f>VLOOKUP(I351, '[1]Lapse Rates'!$A$4:$F$24, 3)</f>
        <v>2.4510465999999999E-3</v>
      </c>
      <c r="T351" s="33">
        <f t="shared" ref="T351:T365" si="443">W350</f>
        <v>0.95223402524273526</v>
      </c>
      <c r="U351" s="33">
        <f t="shared" si="433"/>
        <v>8.7473057337861034E-3</v>
      </c>
      <c r="V351" s="39">
        <f t="shared" si="427"/>
        <v>2.3339699699755205E-3</v>
      </c>
      <c r="W351" s="32">
        <f t="shared" si="434"/>
        <v>0.94115274953897365</v>
      </c>
      <c r="X351" s="32"/>
      <c r="Y351" s="5">
        <f t="shared" si="440"/>
        <v>0</v>
      </c>
      <c r="Z351" s="5">
        <f t="shared" si="429"/>
        <v>5.7346294478790725</v>
      </c>
      <c r="AA351" s="5">
        <f t="shared" si="435"/>
        <v>0</v>
      </c>
      <c r="AB351" s="5">
        <f t="shared" si="418"/>
        <v>5.6678947920210652</v>
      </c>
      <c r="AC351" s="32"/>
      <c r="AD351" s="5">
        <f t="shared" si="441"/>
        <v>215620.41535288779</v>
      </c>
      <c r="AE351" s="5">
        <f t="shared" si="420"/>
        <v>-2156.2041535288781</v>
      </c>
      <c r="AF351" s="5">
        <f t="shared" si="438"/>
        <v>-23888.059073107404</v>
      </c>
      <c r="AG351" s="5">
        <f>-U351*M351</f>
        <v>-5267.8811847522711</v>
      </c>
      <c r="AH351" s="5">
        <f t="shared" si="422"/>
        <v>184308.27094149924</v>
      </c>
      <c r="AI351" s="42">
        <f t="shared" si="439"/>
        <v>0</v>
      </c>
      <c r="AJ351" s="42">
        <f t="shared" si="442"/>
        <v>20941.401685805951</v>
      </c>
      <c r="AK351" s="42">
        <f t="shared" si="436"/>
        <v>205249.6726273052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24"/>
        <v>7</v>
      </c>
      <c r="J352" s="11">
        <f t="shared" si="413"/>
        <v>229102.46552274332</v>
      </c>
      <c r="K352" s="11">
        <f t="shared" si="425"/>
        <v>2291.0246552274334</v>
      </c>
      <c r="L352" s="24">
        <f t="shared" si="432"/>
        <v>25381.702475829814</v>
      </c>
      <c r="M352" s="11">
        <f t="shared" si="411"/>
        <v>602229</v>
      </c>
      <c r="N352" s="78">
        <f t="shared" si="414"/>
        <v>0</v>
      </c>
      <c r="O352" s="35">
        <f t="shared" si="415"/>
        <v>0</v>
      </c>
      <c r="P352" s="35">
        <f t="shared" si="437"/>
        <v>6.0222899999999999</v>
      </c>
      <c r="Q352">
        <f t="shared" si="417"/>
        <v>71</v>
      </c>
      <c r="R352" s="45">
        <f>1000*VLOOKUP(Q352, '[1]Mortality (Interventions) L'!$B$8:$AV$128, 37)</f>
        <v>10.271063537264281</v>
      </c>
      <c r="S352" s="46">
        <f>VLOOKUP(I352, '[1]Lapse Rates'!$A$4:$F$24, 3)</f>
        <v>2.2232648999999998E-3</v>
      </c>
      <c r="T352" s="33">
        <f t="shared" si="443"/>
        <v>0.94115274953897365</v>
      </c>
      <c r="U352" s="33">
        <f t="shared" si="433"/>
        <v>9.6666396887857744E-3</v>
      </c>
      <c r="V352" s="39">
        <f t="shared" si="427"/>
        <v>2.0924318735884911E-3</v>
      </c>
      <c r="W352" s="32">
        <f t="shared" si="434"/>
        <v>0.92939367797659944</v>
      </c>
      <c r="X352" s="32"/>
      <c r="Y352" s="5">
        <f t="shared" si="440"/>
        <v>0</v>
      </c>
      <c r="Z352" s="5">
        <f t="shared" si="429"/>
        <v>5.6678947920210652</v>
      </c>
      <c r="AA352" s="5">
        <f t="shared" si="435"/>
        <v>0</v>
      </c>
      <c r="AB352" s="5">
        <f t="shared" si="418"/>
        <v>5.5970782529416949</v>
      </c>
      <c r="AC352" s="32"/>
      <c r="AD352" s="5">
        <f t="shared" si="441"/>
        <v>212926.38306568947</v>
      </c>
      <c r="AE352" s="5">
        <f t="shared" si="420"/>
        <v>-2129.2638306568952</v>
      </c>
      <c r="AF352" s="5">
        <f t="shared" si="438"/>
        <v>-23589.59381731923</v>
      </c>
      <c r="AG352" s="5">
        <f t="shared" ref="AG352:AG365" si="444">-U352*M352</f>
        <v>-5821.5307531377684</v>
      </c>
      <c r="AH352" s="5">
        <f t="shared" si="422"/>
        <v>181385.99466457558</v>
      </c>
      <c r="AI352" s="42">
        <f t="shared" si="439"/>
        <v>0</v>
      </c>
      <c r="AJ352" s="42">
        <f t="shared" si="442"/>
        <v>20679.753417435793</v>
      </c>
      <c r="AK352" s="42">
        <f t="shared" si="436"/>
        <v>202065.74808201139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24"/>
        <v>8</v>
      </c>
      <c r="J353" s="11">
        <f t="shared" si="413"/>
        <v>229102.46552274332</v>
      </c>
      <c r="K353" s="11">
        <f t="shared" si="425"/>
        <v>2291.0246552274334</v>
      </c>
      <c r="L353" s="24">
        <f t="shared" si="432"/>
        <v>25381.702475829814</v>
      </c>
      <c r="M353" s="11">
        <f t="shared" si="411"/>
        <v>602229</v>
      </c>
      <c r="N353" s="78">
        <f t="shared" si="414"/>
        <v>0</v>
      </c>
      <c r="O353" s="35">
        <f t="shared" si="415"/>
        <v>0</v>
      </c>
      <c r="P353" s="35">
        <f t="shared" si="437"/>
        <v>6.0222899999999999</v>
      </c>
      <c r="Q353">
        <f t="shared" si="417"/>
        <v>72</v>
      </c>
      <c r="R353" s="45">
        <f>1000*VLOOKUP(Q353, '[1]Mortality (Interventions) L'!$B$8:$AV$128, 37)</f>
        <v>11.53189804817093</v>
      </c>
      <c r="S353" s="46">
        <f>VLOOKUP(I353, '[1]Lapse Rates'!$A$4:$F$24, 3)</f>
        <v>2.1873403E-3</v>
      </c>
      <c r="T353" s="33">
        <f t="shared" si="443"/>
        <v>0.92939367797659944</v>
      </c>
      <c r="U353" s="33">
        <f t="shared" si="433"/>
        <v>1.0717673141040749E-2</v>
      </c>
      <c r="V353" s="39">
        <f t="shared" si="427"/>
        <v>2.0329002464034383E-3</v>
      </c>
      <c r="W353" s="32">
        <f t="shared" si="434"/>
        <v>0.91664310458915521</v>
      </c>
      <c r="X353" s="32"/>
      <c r="Y353" s="5">
        <f t="shared" si="440"/>
        <v>0</v>
      </c>
      <c r="Z353" s="5">
        <f t="shared" si="429"/>
        <v>5.5970782529416949</v>
      </c>
      <c r="AA353" s="5">
        <f t="shared" si="435"/>
        <v>0</v>
      </c>
      <c r="AB353" s="5">
        <f t="shared" si="418"/>
        <v>5.5202906023362237</v>
      </c>
      <c r="AC353" s="32"/>
      <c r="AD353" s="5">
        <f t="shared" si="441"/>
        <v>210005.19526579735</v>
      </c>
      <c r="AE353" s="5">
        <f t="shared" si="420"/>
        <v>-2100.0519526579733</v>
      </c>
      <c r="AF353" s="5">
        <f t="shared" si="438"/>
        <v>-23265.962557202889</v>
      </c>
      <c r="AG353" s="5">
        <f t="shared" si="444"/>
        <v>-6454.4935780558289</v>
      </c>
      <c r="AH353" s="5">
        <f t="shared" si="422"/>
        <v>178184.68717788067</v>
      </c>
      <c r="AI353" s="42">
        <f t="shared" si="439"/>
        <v>0</v>
      </c>
      <c r="AJ353" s="42">
        <f t="shared" si="442"/>
        <v>20396.043632395587</v>
      </c>
      <c r="AK353" s="42">
        <f t="shared" si="436"/>
        <v>198580.73081027626</v>
      </c>
    </row>
    <row r="354" spans="1:37" ht="15" x14ac:dyDescent="0.2">
      <c r="A354" s="12"/>
      <c r="B354" s="13">
        <v>1</v>
      </c>
      <c r="C354" s="10">
        <f>$H$344*0.14+$B$357</f>
        <v>32254.776441512116</v>
      </c>
      <c r="D354" s="1"/>
      <c r="E354" s="81" t="s">
        <v>51</v>
      </c>
      <c r="F354" s="13"/>
      <c r="G354" s="8"/>
      <c r="I354" s="2">
        <f t="shared" si="424"/>
        <v>9</v>
      </c>
      <c r="J354" s="11">
        <f t="shared" si="413"/>
        <v>229102.46552274332</v>
      </c>
      <c r="K354" s="11">
        <f t="shared" si="425"/>
        <v>2291.0246552274334</v>
      </c>
      <c r="L354" s="24">
        <f t="shared" si="432"/>
        <v>25381.702475829814</v>
      </c>
      <c r="M354" s="11">
        <f t="shared" si="411"/>
        <v>602229</v>
      </c>
      <c r="N354" s="78">
        <f t="shared" si="414"/>
        <v>0</v>
      </c>
      <c r="O354" s="35">
        <f t="shared" si="415"/>
        <v>0</v>
      </c>
      <c r="P354" s="35">
        <f t="shared" si="437"/>
        <v>6.0222899999999999</v>
      </c>
      <c r="Q354">
        <f t="shared" si="417"/>
        <v>73</v>
      </c>
      <c r="R354" s="45">
        <f>1000*VLOOKUP(Q354, '[1]Mortality (Interventions) L'!$B$8:$AV$128, 37)</f>
        <v>12.998544977601529</v>
      </c>
      <c r="S354" s="46">
        <f>VLOOKUP(I354, '[1]Lapse Rates'!$A$4:$F$24, 3)</f>
        <v>1.9768835000000002E-3</v>
      </c>
      <c r="T354" s="33">
        <f t="shared" si="443"/>
        <v>0.91664310458915521</v>
      </c>
      <c r="U354" s="33">
        <f t="shared" si="433"/>
        <v>1.1915026623410437E-2</v>
      </c>
      <c r="V354" s="39">
        <f t="shared" si="427"/>
        <v>1.8120966288510754E-3</v>
      </c>
      <c r="W354" s="32">
        <f t="shared" si="434"/>
        <v>0.90291598133689366</v>
      </c>
      <c r="X354" s="32"/>
      <c r="Y354" s="5">
        <f t="shared" si="440"/>
        <v>0</v>
      </c>
      <c r="Z354" s="5">
        <f t="shared" si="429"/>
        <v>5.5202906023362237</v>
      </c>
      <c r="AA354" s="5">
        <f t="shared" si="435"/>
        <v>0</v>
      </c>
      <c r="AB354" s="5">
        <f t="shared" si="418"/>
        <v>5.4376218852453615</v>
      </c>
      <c r="AC354" s="32"/>
      <c r="AD354" s="5">
        <f t="shared" si="441"/>
        <v>206860.27748416964</v>
      </c>
      <c r="AE354" s="5">
        <f t="shared" si="420"/>
        <v>-2068.6027748416964</v>
      </c>
      <c r="AF354" s="5">
        <f t="shared" si="438"/>
        <v>-22917.54479896494</v>
      </c>
      <c r="AG354" s="5">
        <f t="shared" si="444"/>
        <v>-7175.574568389844</v>
      </c>
      <c r="AH354" s="5">
        <f t="shared" si="422"/>
        <v>174698.55534197314</v>
      </c>
      <c r="AI354" s="42">
        <f t="shared" si="439"/>
        <v>0</v>
      </c>
      <c r="AJ354" s="42">
        <f t="shared" si="442"/>
        <v>20090.604829493161</v>
      </c>
      <c r="AK354" s="42">
        <f t="shared" si="436"/>
        <v>194789.1601714663</v>
      </c>
    </row>
    <row r="355" spans="1:37" ht="15" x14ac:dyDescent="0.2">
      <c r="A355" s="12"/>
      <c r="B355" s="70" t="s">
        <v>49</v>
      </c>
      <c r="C355" s="10">
        <f>$H$344*0.11+$B$357</f>
        <v>25381.702475829814</v>
      </c>
      <c r="D355" s="1"/>
      <c r="E355" s="1"/>
      <c r="F355" s="1"/>
      <c r="I355" s="2">
        <f t="shared" si="424"/>
        <v>10</v>
      </c>
      <c r="J355" s="11">
        <f t="shared" si="413"/>
        <v>229102.46552274332</v>
      </c>
      <c r="K355" s="11">
        <f t="shared" si="425"/>
        <v>2291.0246552274334</v>
      </c>
      <c r="L355" s="24">
        <f t="shared" si="432"/>
        <v>25381.702475829814</v>
      </c>
      <c r="M355" s="11">
        <f t="shared" si="411"/>
        <v>602229</v>
      </c>
      <c r="N355" s="78">
        <f t="shared" si="414"/>
        <v>0</v>
      </c>
      <c r="O355" s="35">
        <f t="shared" si="415"/>
        <v>0</v>
      </c>
      <c r="P355" s="35">
        <f t="shared" si="437"/>
        <v>6.0222899999999999</v>
      </c>
      <c r="Q355">
        <f t="shared" si="417"/>
        <v>74</v>
      </c>
      <c r="R355" s="45">
        <f>1000*VLOOKUP(Q355, '[1]Mortality (Interventions) L'!$B$8:$AV$128, 37)</f>
        <v>14.755056802173522</v>
      </c>
      <c r="S355" s="46">
        <f>VLOOKUP(I355, '[1]Lapse Rates'!$A$4:$F$24, 3)</f>
        <v>1.6914747999999999E-3</v>
      </c>
      <c r="T355" s="33">
        <f t="shared" si="443"/>
        <v>0.90291598133689366</v>
      </c>
      <c r="U355" s="33">
        <f t="shared" si="433"/>
        <v>1.3322576592216114E-2</v>
      </c>
      <c r="V355" s="39">
        <f t="shared" si="427"/>
        <v>1.5272596289486258E-3</v>
      </c>
      <c r="W355" s="32">
        <f t="shared" si="434"/>
        <v>0.8880661451157289</v>
      </c>
      <c r="X355" s="32"/>
      <c r="Y355" s="5">
        <f t="shared" si="440"/>
        <v>0</v>
      </c>
      <c r="Z355" s="5">
        <f t="shared" si="429"/>
        <v>5.4376218852453615</v>
      </c>
      <c r="AA355" s="5">
        <f t="shared" si="435"/>
        <v>0</v>
      </c>
      <c r="AB355" s="5">
        <f t="shared" si="418"/>
        <v>5.348191865069003</v>
      </c>
      <c r="AC355" s="32"/>
      <c r="AD355" s="5">
        <f t="shared" si="441"/>
        <v>203458.14339329186</v>
      </c>
      <c r="AE355" s="5">
        <f t="shared" si="420"/>
        <v>-2034.5814339329186</v>
      </c>
      <c r="AF355" s="5">
        <f t="shared" si="438"/>
        <v>-22540.630674184536</v>
      </c>
      <c r="AG355" s="5">
        <f t="shared" si="444"/>
        <v>-8023.2419785537177</v>
      </c>
      <c r="AH355" s="5">
        <f>SUM(AD355:AG355)</f>
        <v>170859.68930662071</v>
      </c>
      <c r="AI355" s="42">
        <f t="shared" si="439"/>
        <v>0</v>
      </c>
      <c r="AJ355" s="42">
        <f t="shared" si="442"/>
        <v>19760.184858920056</v>
      </c>
      <c r="AK355" s="42">
        <f t="shared" si="436"/>
        <v>190619.87416554076</v>
      </c>
    </row>
    <row r="356" spans="1:37" ht="15" x14ac:dyDescent="0.2">
      <c r="D356" s="1"/>
      <c r="E356" s="1"/>
      <c r="F356" s="1"/>
      <c r="I356" s="2">
        <f t="shared" si="424"/>
        <v>11</v>
      </c>
      <c r="J356" s="11">
        <f t="shared" si="413"/>
        <v>229102.46552274332</v>
      </c>
      <c r="K356" s="11">
        <f t="shared" si="425"/>
        <v>2291.0246552274334</v>
      </c>
      <c r="L356" s="24">
        <f t="shared" si="432"/>
        <v>25381.702475829814</v>
      </c>
      <c r="M356" s="11">
        <f t="shared" si="411"/>
        <v>602229</v>
      </c>
      <c r="N356" s="78">
        <f t="shared" si="414"/>
        <v>0</v>
      </c>
      <c r="O356" s="35">
        <f t="shared" si="415"/>
        <v>0</v>
      </c>
      <c r="P356" s="35">
        <f t="shared" si="437"/>
        <v>6.0222899999999999</v>
      </c>
      <c r="Q356">
        <f t="shared" si="417"/>
        <v>75</v>
      </c>
      <c r="R356" s="45">
        <f>1000*VLOOKUP(Q356, '[1]Mortality (Interventions) L'!$B$8:$AV$128, 37)</f>
        <v>16.80076644550012</v>
      </c>
      <c r="S356" s="46">
        <f>VLOOKUP(I356, '[1]Lapse Rates'!$A$4:$F$24, 3)</f>
        <v>1.5867464999999999E-3</v>
      </c>
      <c r="T356" s="33">
        <f t="shared" si="443"/>
        <v>0.8880661451157289</v>
      </c>
      <c r="U356" s="33">
        <f t="shared" si="433"/>
        <v>1.4920191892244977E-2</v>
      </c>
      <c r="V356" s="39">
        <f t="shared" si="427"/>
        <v>1.4091358475308749E-3</v>
      </c>
      <c r="W356" s="32">
        <f t="shared" si="434"/>
        <v>0.8717368173759531</v>
      </c>
      <c r="X356" s="31"/>
      <c r="Y356" s="5">
        <f t="shared" si="440"/>
        <v>0</v>
      </c>
      <c r="Z356" s="5">
        <f t="shared" si="429"/>
        <v>5.348191865069003</v>
      </c>
      <c r="AA356" s="5">
        <f t="shared" si="435"/>
        <v>0</v>
      </c>
      <c r="AB356" s="5">
        <f t="shared" si="418"/>
        <v>5.2498519179150289</v>
      </c>
      <c r="AC356" s="32"/>
      <c r="AD356" s="5">
        <f t="shared" si="441"/>
        <v>199717.05414778029</v>
      </c>
      <c r="AE356" s="5">
        <f t="shared" si="420"/>
        <v>-1997.170541477803</v>
      </c>
      <c r="AF356" s="5">
        <f t="shared" si="438"/>
        <v>-22126.16453586323</v>
      </c>
      <c r="AG356" s="5">
        <f t="shared" si="444"/>
        <v>-8985.3722430748003</v>
      </c>
      <c r="AH356" s="5">
        <f t="shared" ref="AH356:AH365" si="445">SUM(AD356:AG356)</f>
        <v>166608.34682736447</v>
      </c>
      <c r="AI356" s="42">
        <f t="shared" si="439"/>
        <v>0</v>
      </c>
      <c r="AJ356" s="42">
        <f t="shared" si="442"/>
        <v>19396.845239400242</v>
      </c>
      <c r="AK356" s="42">
        <f t="shared" ref="AK356:AK365" si="446">SUM(AH356:AJ356)</f>
        <v>186005.19206676472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24"/>
        <v>12</v>
      </c>
      <c r="J357" s="11">
        <f t="shared" si="413"/>
        <v>229102.46552274332</v>
      </c>
      <c r="K357" s="11">
        <f t="shared" si="425"/>
        <v>2291.0246552274334</v>
      </c>
      <c r="L357" s="24">
        <f t="shared" si="432"/>
        <v>25381.702475829814</v>
      </c>
      <c r="M357" s="11">
        <f t="shared" si="411"/>
        <v>602229</v>
      </c>
      <c r="N357" s="78">
        <f t="shared" si="414"/>
        <v>0</v>
      </c>
      <c r="O357" s="35">
        <f t="shared" si="415"/>
        <v>0</v>
      </c>
      <c r="P357" s="35">
        <f t="shared" si="437"/>
        <v>6.0222899999999999</v>
      </c>
      <c r="Q357">
        <f t="shared" si="417"/>
        <v>76</v>
      </c>
      <c r="R357" s="45">
        <f>1000*VLOOKUP(Q357, '[1]Mortality (Interventions) L'!$B$8:$AV$128, 37)</f>
        <v>19.175374172644105</v>
      </c>
      <c r="S357" s="46">
        <f>VLOOKUP(I357, '[1]Lapse Rates'!$A$4:$F$24, 3)</f>
        <v>1.4412507000000001E-3</v>
      </c>
      <c r="T357" s="33">
        <f t="shared" si="443"/>
        <v>0.8717368173759531</v>
      </c>
      <c r="U357" s="33">
        <f t="shared" si="433"/>
        <v>1.6715879653253822E-2</v>
      </c>
      <c r="V357" s="39">
        <f t="shared" si="427"/>
        <v>1.2563912982588646E-3</v>
      </c>
      <c r="W357" s="32">
        <f t="shared" si="434"/>
        <v>0.85376454642444044</v>
      </c>
      <c r="X357" s="31"/>
      <c r="Y357" s="5">
        <f t="shared" si="440"/>
        <v>0</v>
      </c>
      <c r="Z357" s="5">
        <f t="shared" si="429"/>
        <v>5.2498519179150289</v>
      </c>
      <c r="AA357" s="5">
        <f t="shared" si="435"/>
        <v>0</v>
      </c>
      <c r="AB357" s="5">
        <f t="shared" si="418"/>
        <v>5.1416176902864432</v>
      </c>
      <c r="AC357" s="32"/>
      <c r="AD357" s="5">
        <f t="shared" si="441"/>
        <v>195599.56256174596</v>
      </c>
      <c r="AE357" s="5">
        <f t="shared" si="420"/>
        <v>-1955.9956256174598</v>
      </c>
      <c r="AF357" s="5">
        <f t="shared" si="438"/>
        <v>-21669.997701756936</v>
      </c>
      <c r="AG357" s="5">
        <f t="shared" si="444"/>
        <v>-10066.787487699396</v>
      </c>
      <c r="AH357" s="5">
        <f t="shared" si="445"/>
        <v>161906.78174667218</v>
      </c>
      <c r="AI357" s="42">
        <f t="shared" si="439"/>
        <v>0</v>
      </c>
      <c r="AJ357" s="42">
        <f t="shared" si="442"/>
        <v>18996.948926907357</v>
      </c>
      <c r="AK357" s="42">
        <f t="shared" si="446"/>
        <v>180903.73067357953</v>
      </c>
    </row>
    <row r="358" spans="1:37" ht="15" x14ac:dyDescent="0.2">
      <c r="A358" s="48"/>
      <c r="D358" s="1"/>
      <c r="E358" s="1"/>
      <c r="F358" s="1"/>
      <c r="I358" s="2">
        <f t="shared" si="424"/>
        <v>13</v>
      </c>
      <c r="J358" s="11">
        <f t="shared" si="413"/>
        <v>229102.46552274332</v>
      </c>
      <c r="K358" s="11">
        <f t="shared" si="425"/>
        <v>2291.0246552274334</v>
      </c>
      <c r="L358" s="24">
        <f t="shared" si="432"/>
        <v>25381.702475829814</v>
      </c>
      <c r="M358" s="11">
        <f t="shared" si="411"/>
        <v>602229</v>
      </c>
      <c r="N358" s="78">
        <f t="shared" si="414"/>
        <v>0</v>
      </c>
      <c r="O358" s="35">
        <f t="shared" si="415"/>
        <v>0</v>
      </c>
      <c r="P358" s="35">
        <f t="shared" si="437"/>
        <v>6.0222899999999999</v>
      </c>
      <c r="Q358">
        <f t="shared" si="417"/>
        <v>77</v>
      </c>
      <c r="R358" s="45">
        <f>1000*VLOOKUP(Q358, '[1]Mortality (Interventions) L'!$B$8:$AV$128, 37)</f>
        <v>21.946735154754457</v>
      </c>
      <c r="S358" s="46">
        <f>VLOOKUP(I358, '[1]Lapse Rates'!$A$4:$F$24, 3)</f>
        <v>1.3481251E-3</v>
      </c>
      <c r="T358" s="33">
        <f t="shared" si="443"/>
        <v>0.85376454642444044</v>
      </c>
      <c r="U358" s="33">
        <f t="shared" si="433"/>
        <v>1.873734438489626E-2</v>
      </c>
      <c r="V358" s="39">
        <f t="shared" si="427"/>
        <v>1.1509814145249035E-3</v>
      </c>
      <c r="W358" s="32">
        <f t="shared" si="434"/>
        <v>0.83387622062501932</v>
      </c>
      <c r="X358" s="31"/>
      <c r="Y358" s="5">
        <f t="shared" si="440"/>
        <v>0</v>
      </c>
      <c r="Z358" s="5">
        <f t="shared" si="429"/>
        <v>5.1416176902864432</v>
      </c>
      <c r="AA358" s="5">
        <f t="shared" si="435"/>
        <v>0</v>
      </c>
      <c r="AB358" s="5">
        <f t="shared" si="418"/>
        <v>5.0218444247078473</v>
      </c>
      <c r="AC358" s="32"/>
      <c r="AD358" s="5">
        <f t="shared" si="441"/>
        <v>191043.098085979</v>
      </c>
      <c r="AE358" s="5">
        <f t="shared" si="420"/>
        <v>-1910.43098085979</v>
      </c>
      <c r="AF358" s="5">
        <f t="shared" si="438"/>
        <v>-21165.19813357366</v>
      </c>
      <c r="AG358" s="5">
        <f t="shared" si="444"/>
        <v>-11284.17217157169</v>
      </c>
      <c r="AH358" s="5">
        <f t="shared" si="445"/>
        <v>156683.29679997385</v>
      </c>
      <c r="AI358" s="42">
        <f t="shared" si="439"/>
        <v>0</v>
      </c>
      <c r="AJ358" s="42">
        <f t="shared" si="442"/>
        <v>18554.419035707615</v>
      </c>
      <c r="AK358" s="42">
        <f t="shared" si="446"/>
        <v>175237.71583568148</v>
      </c>
    </row>
    <row r="359" spans="1:37" ht="15" x14ac:dyDescent="0.2">
      <c r="A359" s="48"/>
      <c r="D359" s="1"/>
      <c r="E359" s="1"/>
      <c r="F359" s="37"/>
      <c r="I359" s="2">
        <f t="shared" si="424"/>
        <v>14</v>
      </c>
      <c r="J359" s="11">
        <f t="shared" si="413"/>
        <v>229102.46552274332</v>
      </c>
      <c r="K359" s="11">
        <f t="shared" si="425"/>
        <v>2291.0246552274334</v>
      </c>
      <c r="L359" s="24">
        <f t="shared" si="432"/>
        <v>25381.702475829814</v>
      </c>
      <c r="M359" s="11">
        <f t="shared" si="411"/>
        <v>602229</v>
      </c>
      <c r="N359" s="78">
        <f t="shared" si="414"/>
        <v>0</v>
      </c>
      <c r="O359" s="35">
        <f t="shared" si="415"/>
        <v>0</v>
      </c>
      <c r="P359" s="35">
        <f t="shared" si="437"/>
        <v>6.0222899999999999</v>
      </c>
      <c r="Q359">
        <f t="shared" si="417"/>
        <v>78</v>
      </c>
      <c r="R359" s="45">
        <f>1000*VLOOKUP(Q359, '[1]Mortality (Interventions) L'!$B$8:$AV$128, 37)</f>
        <v>25.087854679376065</v>
      </c>
      <c r="S359" s="46">
        <f>VLOOKUP(I359, '[1]Lapse Rates'!$A$4:$F$24, 3)</f>
        <v>1.1365788999999999E-3</v>
      </c>
      <c r="T359" s="33">
        <f t="shared" si="443"/>
        <v>0.83387622062501932</v>
      </c>
      <c r="U359" s="33">
        <f t="shared" si="433"/>
        <v>2.0920165443627819E-2</v>
      </c>
      <c r="V359" s="39">
        <f t="shared" si="427"/>
        <v>9.4776611757414167E-4</v>
      </c>
      <c r="W359" s="32">
        <f t="shared" si="434"/>
        <v>0.81200828906381739</v>
      </c>
      <c r="X359" s="31"/>
      <c r="Y359" s="5">
        <f t="shared" si="440"/>
        <v>0</v>
      </c>
      <c r="Z359" s="5">
        <f t="shared" si="429"/>
        <v>5.0218444247078473</v>
      </c>
      <c r="AA359" s="5">
        <f t="shared" si="435"/>
        <v>0</v>
      </c>
      <c r="AB359" s="5">
        <f t="shared" si="418"/>
        <v>4.8901493991461367</v>
      </c>
      <c r="AC359" s="32"/>
      <c r="AD359" s="5">
        <f t="shared" si="441"/>
        <v>186033.10104942502</v>
      </c>
      <c r="AE359" s="5">
        <f t="shared" si="420"/>
        <v>-1860.3310104942502</v>
      </c>
      <c r="AF359" s="5">
        <f t="shared" si="438"/>
        <v>-20610.152800925425</v>
      </c>
      <c r="AG359" s="5">
        <f t="shared" si="444"/>
        <v>-12598.730314950539</v>
      </c>
      <c r="AH359" s="5">
        <f t="shared" si="445"/>
        <v>150963.88692305479</v>
      </c>
      <c r="AI359" s="42">
        <f t="shared" si="439"/>
        <v>0</v>
      </c>
      <c r="AJ359" s="42">
        <f t="shared" si="442"/>
        <v>18067.841383757172</v>
      </c>
      <c r="AK359" s="42">
        <f t="shared" si="446"/>
        <v>169031.72830681194</v>
      </c>
    </row>
    <row r="360" spans="1:37" ht="15" x14ac:dyDescent="0.2">
      <c r="A360" s="48"/>
      <c r="D360" s="1"/>
      <c r="E360" s="1"/>
      <c r="F360" s="1"/>
      <c r="I360" s="2">
        <f t="shared" si="424"/>
        <v>15</v>
      </c>
      <c r="J360" s="11">
        <f t="shared" si="413"/>
        <v>229102.46552274332</v>
      </c>
      <c r="K360" s="11">
        <f t="shared" si="425"/>
        <v>2291.0246552274334</v>
      </c>
      <c r="L360" s="24">
        <f t="shared" si="432"/>
        <v>25381.702475829814</v>
      </c>
      <c r="M360" s="11">
        <f t="shared" si="411"/>
        <v>602229</v>
      </c>
      <c r="N360" s="78">
        <f t="shared" si="414"/>
        <v>0</v>
      </c>
      <c r="O360" s="35">
        <f t="shared" si="415"/>
        <v>0</v>
      </c>
      <c r="P360" s="35">
        <f t="shared" si="437"/>
        <v>6.0222899999999999</v>
      </c>
      <c r="Q360">
        <f t="shared" si="417"/>
        <v>79</v>
      </c>
      <c r="R360" s="45">
        <f>1000*VLOOKUP(Q360, '[1]Mortality (Interventions) L'!$B$8:$AV$128, 37)</f>
        <v>28.631910161014684</v>
      </c>
      <c r="S360" s="46">
        <f>VLOOKUP(I360, '[1]Lapse Rates'!$A$4:$F$24, 3)</f>
        <v>1.0075606E-3</v>
      </c>
      <c r="T360" s="33">
        <f t="shared" si="443"/>
        <v>0.81200828906381739</v>
      </c>
      <c r="U360" s="33">
        <f t="shared" si="433"/>
        <v>2.3249348382474461E-2</v>
      </c>
      <c r="V360" s="39">
        <f t="shared" si="427"/>
        <v>8.1814755893411327E-4</v>
      </c>
      <c r="W360" s="32">
        <f t="shared" si="434"/>
        <v>0.78794079312240883</v>
      </c>
      <c r="X360" s="31"/>
      <c r="Y360" s="5">
        <f t="shared" si="440"/>
        <v>0</v>
      </c>
      <c r="Z360" s="5">
        <f t="shared" si="429"/>
        <v>4.8901493991461367</v>
      </c>
      <c r="AA360" s="5">
        <f t="shared" si="435"/>
        <v>0</v>
      </c>
      <c r="AB360" s="5">
        <f t="shared" si="418"/>
        <v>4.7452079590131513</v>
      </c>
      <c r="AC360" s="32"/>
      <c r="AD360" s="5">
        <f t="shared" si="441"/>
        <v>180519.17839028972</v>
      </c>
      <c r="AE360" s="5">
        <f t="shared" si="420"/>
        <v>-1805.1917839028972</v>
      </c>
      <c r="AF360" s="5">
        <f t="shared" si="438"/>
        <v>-19999.278779602351</v>
      </c>
      <c r="AG360" s="5">
        <f t="shared" si="444"/>
        <v>-14001.431827029211</v>
      </c>
      <c r="AH360" s="5">
        <f t="shared" si="445"/>
        <v>144713.27599975525</v>
      </c>
      <c r="AI360" s="42">
        <f t="shared" si="439"/>
        <v>0</v>
      </c>
      <c r="AJ360" s="42">
        <f t="shared" si="442"/>
        <v>17532.321809742603</v>
      </c>
      <c r="AK360" s="42">
        <f t="shared" si="446"/>
        <v>162245.59780949785</v>
      </c>
    </row>
    <row r="361" spans="1:37" ht="15" x14ac:dyDescent="0.2">
      <c r="I361" s="2">
        <f t="shared" si="424"/>
        <v>16</v>
      </c>
      <c r="J361" s="11">
        <f t="shared" si="413"/>
        <v>229102.46552274332</v>
      </c>
      <c r="K361" s="11">
        <f t="shared" si="425"/>
        <v>2291.0246552274334</v>
      </c>
      <c r="L361" s="24">
        <f t="shared" si="432"/>
        <v>25381.702475829814</v>
      </c>
      <c r="M361" s="11">
        <f t="shared" si="411"/>
        <v>602229</v>
      </c>
      <c r="N361" s="78">
        <f t="shared" si="414"/>
        <v>0</v>
      </c>
      <c r="O361" s="35">
        <f t="shared" si="415"/>
        <v>0</v>
      </c>
      <c r="P361" s="35">
        <f t="shared" si="437"/>
        <v>6.0222899999999999</v>
      </c>
      <c r="Q361">
        <f t="shared" si="417"/>
        <v>80</v>
      </c>
      <c r="R361" s="45">
        <f>1000*VLOOKUP(Q361, '[1]Mortality (Interventions) L'!$B$8:$AV$128, 37)</f>
        <v>32.560284715897296</v>
      </c>
      <c r="S361" s="46">
        <f>VLOOKUP(I361, '[1]Lapse Rates'!$A$4:$F$24, 3)</f>
        <v>8.9731130000000002E-4</v>
      </c>
      <c r="T361" s="33">
        <f t="shared" si="443"/>
        <v>0.78794079312240883</v>
      </c>
      <c r="U361" s="33">
        <f t="shared" si="433"/>
        <v>2.5655576563335562E-2</v>
      </c>
      <c r="V361" s="39">
        <f t="shared" si="427"/>
        <v>7.070281773996997E-4</v>
      </c>
      <c r="W361" s="32">
        <f t="shared" si="434"/>
        <v>0.76157818838167357</v>
      </c>
      <c r="X361" s="31"/>
      <c r="Y361" s="5">
        <f t="shared" si="440"/>
        <v>0</v>
      </c>
      <c r="Z361" s="5">
        <f t="shared" si="429"/>
        <v>4.7452079590131513</v>
      </c>
      <c r="AA361" s="5">
        <f t="shared" si="435"/>
        <v>0</v>
      </c>
      <c r="AB361" s="5">
        <f t="shared" si="418"/>
        <v>4.5864447081090685</v>
      </c>
      <c r="AC361" s="32"/>
      <c r="AD361" s="5">
        <f t="shared" si="441"/>
        <v>174479.44064658569</v>
      </c>
      <c r="AE361" s="5">
        <f t="shared" si="420"/>
        <v>-1744.794406465857</v>
      </c>
      <c r="AF361" s="5">
        <f t="shared" si="438"/>
        <v>-19330.150989585109</v>
      </c>
      <c r="AG361" s="5">
        <f t="shared" si="444"/>
        <v>-15450.532218161012</v>
      </c>
      <c r="AH361" s="5">
        <f t="shared" si="445"/>
        <v>137953.96303237369</v>
      </c>
      <c r="AI361" s="42">
        <f t="shared" si="439"/>
        <v>0</v>
      </c>
      <c r="AJ361" s="42">
        <f t="shared" si="442"/>
        <v>16945.734301056535</v>
      </c>
      <c r="AK361" s="42">
        <f t="shared" si="446"/>
        <v>154899.69733343023</v>
      </c>
    </row>
    <row r="362" spans="1:37" ht="15" x14ac:dyDescent="0.2">
      <c r="I362" s="2">
        <f t="shared" si="424"/>
        <v>17</v>
      </c>
      <c r="J362" s="11">
        <f t="shared" si="413"/>
        <v>229102.46552274332</v>
      </c>
      <c r="K362" s="11">
        <f t="shared" si="425"/>
        <v>2291.0246552274334</v>
      </c>
      <c r="L362" s="24">
        <f t="shared" si="432"/>
        <v>25381.702475829814</v>
      </c>
      <c r="M362" s="11">
        <f t="shared" si="411"/>
        <v>602229</v>
      </c>
      <c r="N362" s="78">
        <f t="shared" si="414"/>
        <v>0</v>
      </c>
      <c r="O362" s="35">
        <f t="shared" si="415"/>
        <v>0</v>
      </c>
      <c r="P362" s="35">
        <f t="shared" si="437"/>
        <v>6.0222899999999999</v>
      </c>
      <c r="Q362">
        <f t="shared" si="417"/>
        <v>81</v>
      </c>
      <c r="R362" s="45">
        <f>1000*VLOOKUP(Q362, '[1]Mortality (Interventions) L'!$B$8:$AV$128, 37)</f>
        <v>36.94086149128308</v>
      </c>
      <c r="S362" s="46">
        <f>VLOOKUP(I362, '[1]Lapse Rates'!$A$4:$F$24, 3)</f>
        <v>7.4594940000000001E-4</v>
      </c>
      <c r="T362" s="33">
        <f t="shared" si="443"/>
        <v>0.76157818838167357</v>
      </c>
      <c r="U362" s="33">
        <f t="shared" si="433"/>
        <v>2.8133354371789696E-2</v>
      </c>
      <c r="V362" s="39">
        <f t="shared" si="427"/>
        <v>5.6809879267639637E-4</v>
      </c>
      <c r="W362" s="32">
        <f t="shared" si="434"/>
        <v>0.73287673521720753</v>
      </c>
      <c r="X362" s="31"/>
      <c r="Y362" s="5">
        <f t="shared" si="440"/>
        <v>0</v>
      </c>
      <c r="Z362" s="5">
        <f t="shared" si="429"/>
        <v>4.5864447081090685</v>
      </c>
      <c r="AA362" s="5">
        <f t="shared" si="435"/>
        <v>0</v>
      </c>
      <c r="AB362" s="5">
        <f t="shared" si="418"/>
        <v>4.4135962337312371</v>
      </c>
      <c r="AC362" s="32"/>
      <c r="AD362" s="5">
        <f t="shared" si="441"/>
        <v>167903.86696252099</v>
      </c>
      <c r="AE362" s="5">
        <f t="shared" si="420"/>
        <v>-1679.0386696252099</v>
      </c>
      <c r="AF362" s="5">
        <f t="shared" si="438"/>
        <v>-18601.659244740666</v>
      </c>
      <c r="AG362" s="5">
        <f t="shared" si="444"/>
        <v>-16942.721869968536</v>
      </c>
      <c r="AH362" s="5">
        <f t="shared" si="445"/>
        <v>130680.44717818657</v>
      </c>
      <c r="AI362" s="42">
        <f t="shared" si="439"/>
        <v>0</v>
      </c>
      <c r="AJ362" s="42">
        <f t="shared" si="442"/>
        <v>16307.105585758942</v>
      </c>
      <c r="AK362" s="42">
        <f t="shared" si="446"/>
        <v>146987.55276394551</v>
      </c>
    </row>
    <row r="363" spans="1:37" ht="15" x14ac:dyDescent="0.2">
      <c r="I363" s="2">
        <f t="shared" si="424"/>
        <v>18</v>
      </c>
      <c r="J363" s="11">
        <f t="shared" si="413"/>
        <v>229102.46552274332</v>
      </c>
      <c r="K363" s="11">
        <f t="shared" si="425"/>
        <v>2291.0246552274334</v>
      </c>
      <c r="L363" s="24">
        <f t="shared" si="432"/>
        <v>25381.702475829814</v>
      </c>
      <c r="M363" s="11">
        <f t="shared" si="411"/>
        <v>602229</v>
      </c>
      <c r="N363" s="78">
        <f t="shared" si="414"/>
        <v>0</v>
      </c>
      <c r="O363" s="35">
        <f t="shared" si="415"/>
        <v>0</v>
      </c>
      <c r="P363" s="35">
        <f t="shared" si="437"/>
        <v>6.0222899999999999</v>
      </c>
      <c r="Q363">
        <f t="shared" si="417"/>
        <v>82</v>
      </c>
      <c r="R363" s="45">
        <f>1000*VLOOKUP(Q363, '[1]Mortality (Interventions) L'!$B$8:$AV$128, 37)</f>
        <v>41.9276185266556</v>
      </c>
      <c r="S363" s="46">
        <f>VLOOKUP(I363, '[1]Lapse Rates'!$A$4:$F$24, 3)</f>
        <v>5.9837330000000002E-4</v>
      </c>
      <c r="T363" s="33">
        <f t="shared" si="443"/>
        <v>0.73287673521720753</v>
      </c>
      <c r="U363" s="33">
        <f t="shared" si="433"/>
        <v>3.0727776181247862E-2</v>
      </c>
      <c r="V363" s="39">
        <f t="shared" si="427"/>
        <v>4.3853387054514672E-4</v>
      </c>
      <c r="W363" s="32">
        <f t="shared" si="434"/>
        <v>0.70171042516541449</v>
      </c>
      <c r="X363" s="31"/>
      <c r="Y363" s="5">
        <f t="shared" si="440"/>
        <v>0</v>
      </c>
      <c r="Z363" s="5">
        <f t="shared" si="429"/>
        <v>4.4135962337312371</v>
      </c>
      <c r="AA363" s="5">
        <f t="shared" si="435"/>
        <v>0</v>
      </c>
      <c r="AB363" s="5">
        <f t="shared" si="418"/>
        <v>4.2259036763694242</v>
      </c>
      <c r="AC363" s="32"/>
      <c r="AD363" s="5">
        <f t="shared" si="441"/>
        <v>160763.58848840895</v>
      </c>
      <c r="AE363" s="5">
        <f t="shared" si="420"/>
        <v>-1607.6358848840894</v>
      </c>
      <c r="AF363" s="5">
        <f t="shared" si="438"/>
        <v>-17810.605235736592</v>
      </c>
      <c r="AG363" s="5">
        <f t="shared" si="444"/>
        <v>-18505.15792185672</v>
      </c>
      <c r="AH363" s="5">
        <f t="shared" si="445"/>
        <v>122840.18944593157</v>
      </c>
      <c r="AI363" s="42">
        <f t="shared" si="439"/>
        <v>0</v>
      </c>
      <c r="AJ363" s="42">
        <f t="shared" si="442"/>
        <v>15613.631924196319</v>
      </c>
      <c r="AK363" s="42">
        <f t="shared" si="446"/>
        <v>138453.82137012787</v>
      </c>
    </row>
    <row r="364" spans="1:37" ht="15" x14ac:dyDescent="0.2">
      <c r="I364" s="2">
        <f t="shared" si="424"/>
        <v>19</v>
      </c>
      <c r="J364" s="11">
        <f t="shared" si="413"/>
        <v>229102.46552274332</v>
      </c>
      <c r="K364" s="11">
        <f t="shared" si="425"/>
        <v>2291.0246552274334</v>
      </c>
      <c r="L364" s="24">
        <f t="shared" si="432"/>
        <v>25381.702475829814</v>
      </c>
      <c r="M364" s="11">
        <f t="shared" si="411"/>
        <v>602229</v>
      </c>
      <c r="N364" s="78">
        <f t="shared" si="414"/>
        <v>0</v>
      </c>
      <c r="O364" s="35">
        <f t="shared" si="415"/>
        <v>0</v>
      </c>
      <c r="P364" s="35">
        <f t="shared" si="437"/>
        <v>6.0222899999999999</v>
      </c>
      <c r="Q364">
        <f t="shared" si="417"/>
        <v>83</v>
      </c>
      <c r="R364" s="45">
        <f>1000*VLOOKUP(Q364, '[1]Mortality (Interventions) L'!$B$8:$AV$128, 37)</f>
        <v>47.597932175442082</v>
      </c>
      <c r="S364" s="46">
        <f>VLOOKUP(I364, '[1]Lapse Rates'!$A$4:$F$24, 3)</f>
        <v>4.66450453E-2</v>
      </c>
      <c r="T364" s="33">
        <f t="shared" si="443"/>
        <v>0.70171042516541449</v>
      </c>
      <c r="U364" s="33">
        <f t="shared" si="433"/>
        <v>3.3399965223824025E-2</v>
      </c>
      <c r="V364" s="39">
        <f t="shared" si="427"/>
        <v>3.2731314569323017E-2</v>
      </c>
      <c r="W364" s="32">
        <f t="shared" si="434"/>
        <v>0.63557914537226745</v>
      </c>
      <c r="X364" s="31"/>
      <c r="Y364" s="5">
        <f t="shared" si="440"/>
        <v>0</v>
      </c>
      <c r="Z364" s="5">
        <f t="shared" si="429"/>
        <v>4.2259036763694242</v>
      </c>
      <c r="AA364" s="5">
        <f t="shared" si="435"/>
        <v>0</v>
      </c>
      <c r="AB364" s="5">
        <f t="shared" si="418"/>
        <v>3.8276419313839525</v>
      </c>
      <c r="AC364" s="32"/>
      <c r="AD364" s="5">
        <f t="shared" si="441"/>
        <v>145612.74923962457</v>
      </c>
      <c r="AE364" s="5">
        <f t="shared" si="420"/>
        <v>-1456.1274923962458</v>
      </c>
      <c r="AF364" s="5">
        <f t="shared" si="438"/>
        <v>-16132.080767681078</v>
      </c>
      <c r="AG364" s="5">
        <f t="shared" si="444"/>
        <v>-20114.42765677832</v>
      </c>
      <c r="AH364" s="5">
        <f t="shared" si="445"/>
        <v>107910.11332276891</v>
      </c>
      <c r="AI364" s="42">
        <f t="shared" si="439"/>
        <v>0</v>
      </c>
      <c r="AJ364" s="42">
        <f t="shared" si="442"/>
        <v>14142.179154553749</v>
      </c>
      <c r="AK364" s="42">
        <f t="shared" si="446"/>
        <v>122052.29247732266</v>
      </c>
    </row>
    <row r="365" spans="1:37" ht="15" x14ac:dyDescent="0.2">
      <c r="I365" s="2">
        <f t="shared" si="424"/>
        <v>20</v>
      </c>
      <c r="J365" s="11">
        <f t="shared" si="413"/>
        <v>229102.46552274332</v>
      </c>
      <c r="K365" s="11">
        <f t="shared" si="425"/>
        <v>2291.0246552274334</v>
      </c>
      <c r="L365" s="24">
        <f t="shared" si="432"/>
        <v>25381.702475829814</v>
      </c>
      <c r="M365" s="11">
        <f t="shared" si="411"/>
        <v>602229</v>
      </c>
      <c r="N365" s="78">
        <f t="shared" si="414"/>
        <v>0</v>
      </c>
      <c r="O365" s="35">
        <f t="shared" si="415"/>
        <v>0</v>
      </c>
      <c r="P365" s="35">
        <f t="shared" si="437"/>
        <v>6.0222899999999999</v>
      </c>
      <c r="Q365">
        <f t="shared" si="417"/>
        <v>84</v>
      </c>
      <c r="R365" s="45">
        <f>1000*VLOOKUP(Q365, '[1]Mortality (Interventions) L'!$B$8:$AV$128, 37)</f>
        <v>54.066654825364772</v>
      </c>
      <c r="S365" s="46">
        <f>VLOOKUP(I365, '[1]Lapse Rates'!$A$4:$F$24, 3)</f>
        <v>0</v>
      </c>
      <c r="T365" s="33">
        <f t="shared" si="443"/>
        <v>0.63557914537226745</v>
      </c>
      <c r="U365" s="33">
        <f t="shared" si="433"/>
        <v>3.4363638267042723E-2</v>
      </c>
      <c r="V365" s="39">
        <f t="shared" si="427"/>
        <v>0</v>
      </c>
      <c r="W365" s="32">
        <f t="shared" si="434"/>
        <v>0.60121550710522476</v>
      </c>
      <c r="X365" s="31"/>
      <c r="Y365" s="5">
        <f t="shared" si="440"/>
        <v>0</v>
      </c>
      <c r="Z365" s="5">
        <f t="shared" si="429"/>
        <v>3.8276419313839525</v>
      </c>
      <c r="AA365" s="5">
        <f t="shared" si="435"/>
        <v>0</v>
      </c>
      <c r="AB365" s="5">
        <f t="shared" si="418"/>
        <v>3.6206941362847238</v>
      </c>
      <c r="AC365" s="32"/>
      <c r="AD365" s="5">
        <f>$W365*J365</f>
        <v>137739.9549883134</v>
      </c>
      <c r="AE365" s="5">
        <f t="shared" si="420"/>
        <v>-1377.3995498831341</v>
      </c>
      <c r="AF365" s="5">
        <f t="shared" si="438"/>
        <v>-15259.87312519996</v>
      </c>
      <c r="AG365" s="5">
        <f t="shared" si="444"/>
        <v>-20694.779509922872</v>
      </c>
      <c r="AH365" s="5">
        <f t="shared" si="445"/>
        <v>100407.90280330746</v>
      </c>
      <c r="AI365" s="42">
        <f t="shared" si="439"/>
        <v>0</v>
      </c>
      <c r="AJ365" s="42">
        <f t="shared" si="442"/>
        <v>13377.542180183482</v>
      </c>
      <c r="AK365" s="42">
        <f t="shared" si="446"/>
        <v>113785.44498349095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4130910.8649489735</v>
      </c>
      <c r="AE368" s="21">
        <f t="shared" ref="AE368:AK368" si="447">SUM(AE345:AE365)</f>
        <v>-128388.3539430629</v>
      </c>
      <c r="AF368" s="21">
        <f t="shared" si="447"/>
        <v>-439369.88647110329</v>
      </c>
      <c r="AG368" s="21">
        <f t="shared" si="447"/>
        <v>-201319.6469175122</v>
      </c>
      <c r="AH368" s="21">
        <f t="shared" si="447"/>
        <v>3361832.9776172955</v>
      </c>
      <c r="AI368" s="21">
        <f t="shared" si="447"/>
        <v>0</v>
      </c>
      <c r="AJ368" s="21">
        <f t="shared" si="447"/>
        <v>379172.7844009485</v>
      </c>
      <c r="AK368" s="21">
        <f t="shared" si="447"/>
        <v>3741005.7620182442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2015830.2936267327</v>
      </c>
      <c r="AE370" s="21">
        <f t="shared" ref="AE370:AK370" si="448">AE345+NPV($D$6,AE346:AE365)</f>
        <v>-107440.40522386209</v>
      </c>
      <c r="AF370" s="21">
        <f t="shared" si="448"/>
        <v>-207292.6800313876</v>
      </c>
      <c r="AG370" s="21">
        <f t="shared" si="448"/>
        <v>-63827.505729560609</v>
      </c>
      <c r="AH370" s="21">
        <f t="shared" si="448"/>
        <v>1637269.7026419223</v>
      </c>
      <c r="AI370" s="21">
        <f t="shared" si="448"/>
        <v>0</v>
      </c>
      <c r="AJ370" s="21">
        <f t="shared" si="448"/>
        <v>173732.76099367868</v>
      </c>
      <c r="AK370" s="21">
        <f t="shared" si="448"/>
        <v>1811002.4636356011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3036646.7531995415</v>
      </c>
      <c r="AE372" s="21">
        <f t="shared" ref="AE372:AK372" si="449">AE345+NPV($D$7,AE346:AE365)</f>
        <v>-117525.51775505418</v>
      </c>
      <c r="AF372" s="21">
        <f t="shared" si="449"/>
        <v>-319023.17805021815</v>
      </c>
      <c r="AG372" s="21">
        <f t="shared" si="449"/>
        <v>-125736.41581514546</v>
      </c>
      <c r="AH372" s="21">
        <f t="shared" si="449"/>
        <v>2474361.6415791237</v>
      </c>
      <c r="AI372" s="21">
        <f t="shared" si="449"/>
        <v>0</v>
      </c>
      <c r="AJ372" s="21">
        <f t="shared" si="449"/>
        <v>272888.20991385489</v>
      </c>
      <c r="AK372" s="21">
        <f t="shared" si="449"/>
        <v>2747249.8514929786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238051.50980604702</v>
      </c>
    </row>
    <row r="375" spans="1:39" ht="15" x14ac:dyDescent="0.2">
      <c r="G375" s="58" t="s">
        <v>121</v>
      </c>
      <c r="H375" s="57"/>
      <c r="I375" s="57"/>
      <c r="J375" s="11">
        <f>H$374</f>
        <v>238051.50980604702</v>
      </c>
      <c r="K375" s="11">
        <f>J375*$C$10</f>
        <v>95220.603922418813</v>
      </c>
      <c r="L375" s="24">
        <f>$C$384</f>
        <v>33505.673601702045</v>
      </c>
      <c r="M375" s="11">
        <f t="shared" ref="M375:M395" si="45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51">O375*W375</f>
        <v>0</v>
      </c>
      <c r="AB375" s="5">
        <f>P375*W375</f>
        <v>6.0222899999999999</v>
      </c>
      <c r="AC375" s="32"/>
      <c r="AD375" s="5">
        <f>$W375*J375</f>
        <v>238051.50980604702</v>
      </c>
      <c r="AE375" s="5">
        <f>-$W375*K375</f>
        <v>-95220.603922418813</v>
      </c>
      <c r="AF375" s="5">
        <f>-$W375*L375</f>
        <v>-33505.673601702045</v>
      </c>
      <c r="AG375" s="5"/>
      <c r="AH375" s="5">
        <f>SUM(AD375:AG375)</f>
        <v>109325.23228192616</v>
      </c>
      <c r="AI375" s="42">
        <f>Y375-AA375</f>
        <v>0</v>
      </c>
      <c r="AJ375" s="42"/>
      <c r="AK375" s="42">
        <f>SUM(AH375:AJ375)</f>
        <v>109325.23228192616</v>
      </c>
      <c r="AL375" s="6" t="s">
        <v>39</v>
      </c>
      <c r="AM375" s="36">
        <f>AK402</f>
        <v>2866893.6639335114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52">H$374</f>
        <v>238051.50980604702</v>
      </c>
      <c r="K376" s="11"/>
      <c r="L376" s="24"/>
      <c r="M376" s="11">
        <f t="shared" si="450"/>
        <v>602229</v>
      </c>
      <c r="N376" s="78">
        <f t="shared" ref="N376:N395" si="453">N344</f>
        <v>0</v>
      </c>
      <c r="O376" s="35">
        <f t="shared" ref="O376:O395" si="454">M376*N376/1000</f>
        <v>0</v>
      </c>
      <c r="P376" s="35">
        <f t="shared" ref="P376:P377" si="455">$H$14*M376/1000</f>
        <v>6.0222899999999999</v>
      </c>
      <c r="Q376">
        <f t="shared" ref="Q376:Q395" si="456">Q5</f>
        <v>65</v>
      </c>
      <c r="R376" s="45">
        <f>1000*VLOOKUP(Q376, '[1]Mortality (Interventions) L'!$B$8:$AV$128, 40)</f>
        <v>5.2634445780890831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5.2634445780890835E-3</v>
      </c>
      <c r="V376" s="39">
        <f>MIN(S376*T376,T376-U376)</f>
        <v>3.4608985999999998E-3</v>
      </c>
      <c r="W376" s="32">
        <f>T376-SUM(U376:V376)</f>
        <v>0.99127565682191088</v>
      </c>
      <c r="X376" s="32"/>
      <c r="Y376" s="5">
        <f>AA375</f>
        <v>0</v>
      </c>
      <c r="Z376" s="5">
        <f>AB375</f>
        <v>6.0222899999999999</v>
      </c>
      <c r="AA376" s="5">
        <f t="shared" si="451"/>
        <v>0</v>
      </c>
      <c r="AB376" s="5">
        <f t="shared" ref="AB376:AB395" si="457">P376*W376</f>
        <v>5.9697494753220255</v>
      </c>
      <c r="AC376" s="32"/>
      <c r="AD376" s="5">
        <f t="shared" ref="AD376:AD378" si="458">$W376*J376</f>
        <v>235974.66674043681</v>
      </c>
      <c r="AE376" s="5">
        <f t="shared" ref="AE376:AE395" si="459">-$W376*K376</f>
        <v>0</v>
      </c>
      <c r="AF376" s="5">
        <f t="shared" ref="AF376:AF377" si="460">-$W376*L376</f>
        <v>0</v>
      </c>
      <c r="AG376" s="5">
        <f>-U376*M376</f>
        <v>-3169.7989648180105</v>
      </c>
      <c r="AH376" s="5">
        <f t="shared" ref="AH376:AH384" si="461">SUM(AD376:AG376)</f>
        <v>232804.8677756188</v>
      </c>
      <c r="AI376" s="42">
        <f>-M376*$W375*(N376-N375)/1000</f>
        <v>0</v>
      </c>
      <c r="AJ376" s="42">
        <f>$D$6*SUM(Y376:Z376,AD376:AE376)</f>
        <v>23149.70559388585</v>
      </c>
      <c r="AK376" s="42">
        <f t="shared" ref="AK376" si="462">SUM(AH376:AJ376)</f>
        <v>255954.57336950465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63">I376+1</f>
        <v>2</v>
      </c>
      <c r="J377" s="11">
        <f t="shared" si="452"/>
        <v>238051.50980604702</v>
      </c>
      <c r="K377" s="11">
        <f t="shared" ref="K377:K395" si="464">J377*$C$11</f>
        <v>2380.5150980604703</v>
      </c>
      <c r="L377" s="24">
        <f>$C$385</f>
        <v>26364.128307520634</v>
      </c>
      <c r="M377" s="11">
        <f t="shared" si="450"/>
        <v>602229</v>
      </c>
      <c r="N377" s="78">
        <f t="shared" si="453"/>
        <v>0</v>
      </c>
      <c r="O377" s="35">
        <f t="shared" si="454"/>
        <v>0</v>
      </c>
      <c r="P377" s="35">
        <f t="shared" si="455"/>
        <v>6.0222899999999999</v>
      </c>
      <c r="Q377">
        <f t="shared" si="456"/>
        <v>66</v>
      </c>
      <c r="R377" s="45">
        <f>1000*VLOOKUP(Q377, '[1]Mortality (Interventions) L'!$B$8:$AV$128, 40)</f>
        <v>5.8657839829217222</v>
      </c>
      <c r="S377" s="46">
        <f>VLOOKUP(I377, '[1]Lapse Rates'!$A$4:$F$24, 3)</f>
        <v>3.2267923000000001E-3</v>
      </c>
      <c r="T377" s="33">
        <f t="shared" ref="T377:T379" si="465">W376</f>
        <v>0.99127565682191088</v>
      </c>
      <c r="U377" s="33">
        <f>T377*R377/1000</f>
        <v>5.8146088704461741E-3</v>
      </c>
      <c r="V377" s="39">
        <f t="shared" ref="V377:V395" si="466">MIN(S377*T377,T377-U377)</f>
        <v>3.1986406566103845E-3</v>
      </c>
      <c r="W377" s="32">
        <f>T377-SUM(U377:V377)</f>
        <v>0.98226240729485437</v>
      </c>
      <c r="X377" s="32"/>
      <c r="Y377" s="5">
        <f t="shared" ref="Y377:Y378" si="467">AA376</f>
        <v>0</v>
      </c>
      <c r="Z377" s="5">
        <f t="shared" ref="Z377:Z395" si="468">AB376</f>
        <v>5.9697494753220255</v>
      </c>
      <c r="AA377" s="5">
        <f>O377*W377</f>
        <v>0</v>
      </c>
      <c r="AB377" s="5">
        <f t="shared" si="457"/>
        <v>5.9154690728277286</v>
      </c>
      <c r="AC377" s="32"/>
      <c r="AD377" s="5">
        <f t="shared" si="458"/>
        <v>233829.04908226238</v>
      </c>
      <c r="AE377" s="5">
        <f t="shared" si="459"/>
        <v>-2338.2904908226237</v>
      </c>
      <c r="AF377" s="5">
        <f t="shared" si="460"/>
        <v>-25896.492137575631</v>
      </c>
      <c r="AG377" s="5">
        <f t="shared" ref="AG377:AG380" si="469">-U377*M377</f>
        <v>-3501.7260854399292</v>
      </c>
      <c r="AH377" s="5">
        <f t="shared" si="461"/>
        <v>202092.54036842418</v>
      </c>
      <c r="AI377" s="42">
        <f>-M377*($W376*N377-$W375*N376)/1000</f>
        <v>0</v>
      </c>
      <c r="AJ377" s="42">
        <f t="shared" ref="AJ377:AJ378" si="470">$D$6*SUM(Y377:Z377,AD377:AE377)</f>
        <v>22709.82905024377</v>
      </c>
      <c r="AK377" s="42">
        <f>SUM(AH377:AJ377)</f>
        <v>224802.36941866795</v>
      </c>
      <c r="AL377" s="48" t="s">
        <v>59</v>
      </c>
      <c r="AM377" s="54">
        <f>AK402/AD402</f>
        <v>0.90698212270834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63"/>
        <v>3</v>
      </c>
      <c r="J378" s="11">
        <f t="shared" si="452"/>
        <v>238051.50980604702</v>
      </c>
      <c r="K378" s="11">
        <f t="shared" si="464"/>
        <v>2380.5150980604703</v>
      </c>
      <c r="L378" s="24">
        <f t="shared" ref="L378:L395" si="471">$C$385</f>
        <v>26364.128307520634</v>
      </c>
      <c r="M378" s="11">
        <f t="shared" si="450"/>
        <v>602229</v>
      </c>
      <c r="N378" s="78">
        <f t="shared" si="453"/>
        <v>0</v>
      </c>
      <c r="O378" s="35">
        <f t="shared" si="454"/>
        <v>0</v>
      </c>
      <c r="P378" s="35">
        <f>$H$14*M378/1000</f>
        <v>6.0222899999999999</v>
      </c>
      <c r="Q378">
        <f t="shared" si="456"/>
        <v>67</v>
      </c>
      <c r="R378" s="45">
        <f>1000*VLOOKUP(Q378, '[1]Mortality (Interventions) L'!$B$8:$AV$128, 40)</f>
        <v>6.5200882955707815</v>
      </c>
      <c r="S378" s="46">
        <f>VLOOKUP(I378, '[1]Lapse Rates'!$A$4:$F$24, 3)</f>
        <v>2.9657235000000001E-3</v>
      </c>
      <c r="T378" s="33">
        <f t="shared" si="465"/>
        <v>0.98226240729485437</v>
      </c>
      <c r="U378" s="33">
        <f t="shared" ref="U378:U395" si="472">T378*R378/1000</f>
        <v>6.4044376249823599E-3</v>
      </c>
      <c r="V378" s="39">
        <f t="shared" si="466"/>
        <v>2.9131187044809212E-3</v>
      </c>
      <c r="W378" s="32">
        <f t="shared" ref="W378:W395" si="473">T378-SUM(U378:V378)</f>
        <v>0.97294485096539107</v>
      </c>
      <c r="X378" s="32"/>
      <c r="Y378" s="5">
        <f t="shared" si="467"/>
        <v>0</v>
      </c>
      <c r="Z378" s="5">
        <f t="shared" si="468"/>
        <v>5.9154690728277286</v>
      </c>
      <c r="AA378" s="5">
        <f t="shared" ref="AA378:AA395" si="474">O378*W378</f>
        <v>0</v>
      </c>
      <c r="AB378" s="5">
        <f t="shared" si="457"/>
        <v>5.8593560465203653</v>
      </c>
      <c r="AC378" s="32"/>
      <c r="AD378" s="5">
        <f t="shared" si="458"/>
        <v>231610.99073033076</v>
      </c>
      <c r="AE378" s="5">
        <f t="shared" si="459"/>
        <v>-2316.1099073033074</v>
      </c>
      <c r="AF378" s="5">
        <f>-$W378*L378</f>
        <v>-25650.842886993112</v>
      </c>
      <c r="AG378" s="5">
        <f t="shared" si="469"/>
        <v>-3856.9380664555015</v>
      </c>
      <c r="AH378" s="5">
        <f t="shared" si="461"/>
        <v>199787.09986957884</v>
      </c>
      <c r="AI378" s="42">
        <f>-M378*($W377*N378-$W376*N377)/1000</f>
        <v>0</v>
      </c>
      <c r="AJ378" s="42">
        <f t="shared" si="470"/>
        <v>22494.408116255039</v>
      </c>
      <c r="AK378" s="42">
        <f t="shared" ref="AK378:AK385" si="475">SUM(AH378:AJ378)</f>
        <v>222281.50798583389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63"/>
        <v>4</v>
      </c>
      <c r="J379" s="11">
        <f t="shared" si="452"/>
        <v>238051.50980604702</v>
      </c>
      <c r="K379" s="11">
        <f t="shared" si="464"/>
        <v>2380.5150980604703</v>
      </c>
      <c r="L379" s="24">
        <f t="shared" si="471"/>
        <v>26364.128307520634</v>
      </c>
      <c r="M379" s="11">
        <f t="shared" si="450"/>
        <v>602229</v>
      </c>
      <c r="N379" s="78">
        <f t="shared" si="453"/>
        <v>0</v>
      </c>
      <c r="O379" s="35">
        <f t="shared" si="454"/>
        <v>0</v>
      </c>
      <c r="P379" s="35">
        <f t="shared" ref="P379:P395" si="476">$H$14*M379/1000</f>
        <v>6.0222899999999999</v>
      </c>
      <c r="Q379">
        <f t="shared" si="456"/>
        <v>68</v>
      </c>
      <c r="R379" s="45">
        <f>1000*VLOOKUP(Q379, '[1]Mortality (Interventions) L'!$B$8:$AV$128, 40)</f>
        <v>7.228168890804457</v>
      </c>
      <c r="S379" s="46">
        <f>VLOOKUP(I379, '[1]Lapse Rates'!$A$4:$F$24, 3)</f>
        <v>2.7812204999999998E-3</v>
      </c>
      <c r="T379" s="33">
        <f t="shared" si="465"/>
        <v>0.97294485096539107</v>
      </c>
      <c r="U379" s="33">
        <f t="shared" si="472"/>
        <v>7.0326097042164182E-3</v>
      </c>
      <c r="V379" s="39">
        <f t="shared" si="466"/>
        <v>2.7059741648743901E-3</v>
      </c>
      <c r="W379" s="32">
        <f t="shared" si="473"/>
        <v>0.96320626709630031</v>
      </c>
      <c r="X379" s="32"/>
      <c r="Y379" s="5">
        <f>AA378</f>
        <v>0</v>
      </c>
      <c r="Z379" s="5">
        <f t="shared" si="468"/>
        <v>5.8593560465203653</v>
      </c>
      <c r="AA379" s="5">
        <f t="shared" si="474"/>
        <v>0</v>
      </c>
      <c r="AB379" s="5">
        <f t="shared" si="457"/>
        <v>5.8007074702713783</v>
      </c>
      <c r="AC379" s="32"/>
      <c r="AD379" s="5">
        <f>$W379*J379</f>
        <v>229292.70613692087</v>
      </c>
      <c r="AE379" s="5">
        <f t="shared" si="459"/>
        <v>-2292.9270613692088</v>
      </c>
      <c r="AF379" s="5">
        <f t="shared" ref="AF379:AF395" si="477">-$W379*L379</f>
        <v>-25394.093612334851</v>
      </c>
      <c r="AG379" s="5">
        <f t="shared" si="469"/>
        <v>-4235.2415095605493</v>
      </c>
      <c r="AH379" s="5">
        <f t="shared" si="461"/>
        <v>197370.44395365624</v>
      </c>
      <c r="AI379" s="42">
        <f t="shared" ref="AI379:AI395" si="478">-M379*($W378*N379-$W377*N378)/1000</f>
        <v>0</v>
      </c>
      <c r="AJ379" s="42">
        <f>$D$6*SUM(Y379:Z379,AD379:AE379)</f>
        <v>22269.253130139783</v>
      </c>
      <c r="AK379" s="42">
        <f t="shared" si="475"/>
        <v>219639.69708379603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63"/>
        <v>5</v>
      </c>
      <c r="J380" s="11">
        <f t="shared" si="452"/>
        <v>238051.50980604702</v>
      </c>
      <c r="K380" s="11">
        <f t="shared" si="464"/>
        <v>2380.5150980604703</v>
      </c>
      <c r="L380" s="24">
        <f t="shared" si="471"/>
        <v>26364.128307520634</v>
      </c>
      <c r="M380" s="11">
        <f t="shared" si="450"/>
        <v>602229</v>
      </c>
      <c r="N380" s="78">
        <f t="shared" si="453"/>
        <v>0</v>
      </c>
      <c r="O380" s="35">
        <f t="shared" si="454"/>
        <v>0</v>
      </c>
      <c r="P380" s="35">
        <f t="shared" si="476"/>
        <v>6.0222899999999999</v>
      </c>
      <c r="Q380">
        <f t="shared" si="456"/>
        <v>69</v>
      </c>
      <c r="R380" s="45">
        <f>1000*VLOOKUP(Q380, '[1]Mortality (Interventions) L'!$B$8:$AV$128, 40)</f>
        <v>8.0326004446786516</v>
      </c>
      <c r="S380" s="46">
        <f>VLOOKUP(I380, '[1]Lapse Rates'!$A$4:$F$24, 3)</f>
        <v>2.4845683E-3</v>
      </c>
      <c r="T380" s="33">
        <f>W379</f>
        <v>0.96320626709630031</v>
      </c>
      <c r="U380" s="33">
        <f t="shared" si="472"/>
        <v>7.7370510893950062E-3</v>
      </c>
      <c r="V380" s="39">
        <f t="shared" si="466"/>
        <v>2.3931517575888008E-3</v>
      </c>
      <c r="W380" s="32">
        <f t="shared" si="473"/>
        <v>0.95307606424931646</v>
      </c>
      <c r="X380" s="32"/>
      <c r="Y380" s="5">
        <f t="shared" ref="Y380:Y395" si="479">AA379</f>
        <v>0</v>
      </c>
      <c r="Z380" s="5">
        <f t="shared" si="468"/>
        <v>5.8007074702713783</v>
      </c>
      <c r="AA380" s="5">
        <f t="shared" si="474"/>
        <v>0</v>
      </c>
      <c r="AB380" s="5">
        <f t="shared" si="457"/>
        <v>5.7397004509680158</v>
      </c>
      <c r="AC380" s="32"/>
      <c r="AD380" s="5">
        <f t="shared" ref="AD380:AD394" si="480">$W380*J380</f>
        <v>226881.19605455486</v>
      </c>
      <c r="AE380" s="5">
        <f t="shared" si="459"/>
        <v>-2268.8119605455486</v>
      </c>
      <c r="AF380" s="5">
        <f t="shared" si="477"/>
        <v>-25127.01964469576</v>
      </c>
      <c r="AG380" s="5">
        <f t="shared" si="469"/>
        <v>-4659.4765405152648</v>
      </c>
      <c r="AH380" s="5">
        <f t="shared" si="461"/>
        <v>194825.88790879829</v>
      </c>
      <c r="AI380" s="42">
        <f t="shared" si="478"/>
        <v>0</v>
      </c>
      <c r="AJ380" s="42">
        <f t="shared" ref="AJ380:AJ395" si="481">$D$6*SUM(Y380:Z380,AD380:AE380)</f>
        <v>22035.043929025149</v>
      </c>
      <c r="AK380" s="42">
        <f t="shared" si="475"/>
        <v>216860.93183782345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63"/>
        <v>6</v>
      </c>
      <c r="J381" s="11">
        <f t="shared" si="452"/>
        <v>238051.50980604702</v>
      </c>
      <c r="K381" s="11">
        <f t="shared" si="464"/>
        <v>2380.5150980604703</v>
      </c>
      <c r="L381" s="24">
        <f t="shared" si="471"/>
        <v>26364.128307520634</v>
      </c>
      <c r="M381" s="11">
        <f t="shared" si="450"/>
        <v>602229</v>
      </c>
      <c r="N381" s="78">
        <f t="shared" si="453"/>
        <v>0</v>
      </c>
      <c r="O381" s="35">
        <f t="shared" si="454"/>
        <v>0</v>
      </c>
      <c r="P381" s="35">
        <f t="shared" si="476"/>
        <v>6.0222899999999999</v>
      </c>
      <c r="Q381">
        <f t="shared" si="456"/>
        <v>70</v>
      </c>
      <c r="R381" s="45">
        <f>1000*VLOOKUP(Q381, '[1]Mortality (Interventions) L'!$B$8:$AV$128, 40)</f>
        <v>9.043299254804916</v>
      </c>
      <c r="S381" s="46">
        <f>VLOOKUP(I381, '[1]Lapse Rates'!$A$4:$F$24, 3)</f>
        <v>2.4510465999999999E-3</v>
      </c>
      <c r="T381" s="33">
        <f t="shared" ref="T381:T395" si="482">W380</f>
        <v>0.95307606424931646</v>
      </c>
      <c r="U381" s="33">
        <f t="shared" si="472"/>
        <v>8.6189520615982465E-3</v>
      </c>
      <c r="V381" s="39">
        <f t="shared" si="466"/>
        <v>2.3360338468196686E-3</v>
      </c>
      <c r="W381" s="32">
        <f t="shared" si="473"/>
        <v>0.94212107834089853</v>
      </c>
      <c r="X381" s="32"/>
      <c r="Y381" s="5">
        <f t="shared" si="479"/>
        <v>0</v>
      </c>
      <c r="Z381" s="5">
        <f t="shared" si="468"/>
        <v>5.7397004509680158</v>
      </c>
      <c r="AA381" s="5">
        <f t="shared" si="474"/>
        <v>0</v>
      </c>
      <c r="AB381" s="5">
        <f t="shared" si="457"/>
        <v>5.6737263488816101</v>
      </c>
      <c r="AC381" s="32"/>
      <c r="AD381" s="5">
        <f t="shared" si="480"/>
        <v>224273.34511915199</v>
      </c>
      <c r="AE381" s="5">
        <f t="shared" si="459"/>
        <v>-2242.7334511915201</v>
      </c>
      <c r="AF381" s="5">
        <f t="shared" si="477"/>
        <v>-24838.200990599147</v>
      </c>
      <c r="AG381" s="5">
        <f>-U381*M381</f>
        <v>-5190.5828811042502</v>
      </c>
      <c r="AH381" s="5">
        <f t="shared" si="461"/>
        <v>192001.82779625707</v>
      </c>
      <c r="AI381" s="42">
        <f t="shared" si="478"/>
        <v>0</v>
      </c>
      <c r="AJ381" s="42">
        <f t="shared" si="481"/>
        <v>21781.766069241163</v>
      </c>
      <c r="AK381" s="42">
        <f t="shared" si="475"/>
        <v>213783.59386549823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63"/>
        <v>7</v>
      </c>
      <c r="J382" s="11">
        <f t="shared" si="452"/>
        <v>238051.50980604702</v>
      </c>
      <c r="K382" s="11">
        <f t="shared" si="464"/>
        <v>2380.5150980604703</v>
      </c>
      <c r="L382" s="24">
        <f t="shared" si="471"/>
        <v>26364.128307520634</v>
      </c>
      <c r="M382" s="11">
        <f t="shared" si="450"/>
        <v>602229</v>
      </c>
      <c r="N382" s="78">
        <f t="shared" si="453"/>
        <v>0</v>
      </c>
      <c r="O382" s="35">
        <f t="shared" si="454"/>
        <v>0</v>
      </c>
      <c r="P382" s="35">
        <f t="shared" si="476"/>
        <v>6.0222899999999999</v>
      </c>
      <c r="Q382">
        <f t="shared" si="456"/>
        <v>71</v>
      </c>
      <c r="R382" s="45">
        <f>1000*VLOOKUP(Q382, '[1]Mortality (Interventions) L'!$B$8:$AV$128, 40)</f>
        <v>10.111409699897479</v>
      </c>
      <c r="S382" s="46">
        <f>VLOOKUP(I382, '[1]Lapse Rates'!$A$4:$F$24, 3)</f>
        <v>2.2232648999999998E-3</v>
      </c>
      <c r="T382" s="33">
        <f t="shared" si="482"/>
        <v>0.94212107834089853</v>
      </c>
      <c r="U382" s="33">
        <f t="shared" si="472"/>
        <v>9.5261722100140334E-3</v>
      </c>
      <c r="V382" s="39">
        <f t="shared" si="466"/>
        <v>2.0945847250254698E-3</v>
      </c>
      <c r="W382" s="32">
        <f t="shared" si="473"/>
        <v>0.93050032140585903</v>
      </c>
      <c r="X382" s="32"/>
      <c r="Y382" s="5">
        <f t="shared" si="479"/>
        <v>0</v>
      </c>
      <c r="Z382" s="5">
        <f t="shared" si="468"/>
        <v>5.6737263488816101</v>
      </c>
      <c r="AA382" s="5">
        <f t="shared" si="474"/>
        <v>0</v>
      </c>
      <c r="AB382" s="5">
        <f t="shared" si="457"/>
        <v>5.6037427805992905</v>
      </c>
      <c r="AC382" s="32"/>
      <c r="AD382" s="5">
        <f t="shared" si="480"/>
        <v>221507.00638567677</v>
      </c>
      <c r="AE382" s="5">
        <f t="shared" si="459"/>
        <v>-2215.0700638567678</v>
      </c>
      <c r="AF382" s="5">
        <f t="shared" si="477"/>
        <v>-24531.829863733255</v>
      </c>
      <c r="AG382" s="5">
        <f t="shared" ref="AG382:AG395" si="483">-U382*M382</f>
        <v>-5736.9371638645416</v>
      </c>
      <c r="AH382" s="5">
        <f t="shared" si="461"/>
        <v>189023.16929422217</v>
      </c>
      <c r="AI382" s="42">
        <f t="shared" si="478"/>
        <v>0</v>
      </c>
      <c r="AJ382" s="42">
        <f t="shared" si="481"/>
        <v>21513.095545725366</v>
      </c>
      <c r="AK382" s="42">
        <f t="shared" si="475"/>
        <v>210536.26483994754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63"/>
        <v>8</v>
      </c>
      <c r="J383" s="11">
        <f t="shared" si="452"/>
        <v>238051.50980604702</v>
      </c>
      <c r="K383" s="11">
        <f t="shared" si="464"/>
        <v>2380.5150980604703</v>
      </c>
      <c r="L383" s="24">
        <f t="shared" si="471"/>
        <v>26364.128307520634</v>
      </c>
      <c r="M383" s="11">
        <f t="shared" si="450"/>
        <v>602229</v>
      </c>
      <c r="N383" s="78">
        <f t="shared" si="453"/>
        <v>0</v>
      </c>
      <c r="O383" s="35">
        <f t="shared" si="454"/>
        <v>0</v>
      </c>
      <c r="P383" s="35">
        <f t="shared" si="476"/>
        <v>6.0222899999999999</v>
      </c>
      <c r="Q383">
        <f t="shared" si="456"/>
        <v>72</v>
      </c>
      <c r="R383" s="45">
        <f>1000*VLOOKUP(Q383, '[1]Mortality (Interventions) L'!$B$8:$AV$128, 40)</f>
        <v>11.352645746904024</v>
      </c>
      <c r="S383" s="46">
        <f>VLOOKUP(I383, '[1]Lapse Rates'!$A$4:$F$24, 3)</f>
        <v>2.1873403E-3</v>
      </c>
      <c r="T383" s="33">
        <f t="shared" si="482"/>
        <v>0.93050032140585903</v>
      </c>
      <c r="U383" s="33">
        <f t="shared" si="472"/>
        <v>1.0563640516301053E-2</v>
      </c>
      <c r="V383" s="39">
        <f t="shared" si="466"/>
        <v>2.0353208521739882E-3</v>
      </c>
      <c r="W383" s="32">
        <f t="shared" si="473"/>
        <v>0.91790136003738398</v>
      </c>
      <c r="X383" s="32"/>
      <c r="Y383" s="5">
        <f t="shared" si="479"/>
        <v>0</v>
      </c>
      <c r="Z383" s="5">
        <f t="shared" si="468"/>
        <v>5.6037427805992905</v>
      </c>
      <c r="AA383" s="5">
        <f t="shared" si="474"/>
        <v>0</v>
      </c>
      <c r="AB383" s="5">
        <f t="shared" si="457"/>
        <v>5.527868181539537</v>
      </c>
      <c r="AC383" s="32"/>
      <c r="AD383" s="5">
        <f t="shared" si="480"/>
        <v>218507.80460992322</v>
      </c>
      <c r="AE383" s="5">
        <f t="shared" si="459"/>
        <v>-2185.0780460992323</v>
      </c>
      <c r="AF383" s="5">
        <f t="shared" si="477"/>
        <v>-24199.669229673284</v>
      </c>
      <c r="AG383" s="5">
        <f t="shared" si="483"/>
        <v>-6361.730664491467</v>
      </c>
      <c r="AH383" s="5">
        <f t="shared" si="461"/>
        <v>185761.32666965923</v>
      </c>
      <c r="AI383" s="42">
        <f t="shared" si="478"/>
        <v>0</v>
      </c>
      <c r="AJ383" s="42">
        <f t="shared" si="481"/>
        <v>21221.809203077912</v>
      </c>
      <c r="AK383" s="42">
        <f t="shared" si="475"/>
        <v>206983.13587273716</v>
      </c>
    </row>
    <row r="384" spans="1:39" ht="15" x14ac:dyDescent="0.2">
      <c r="A384" s="12"/>
      <c r="B384" s="13">
        <v>1</v>
      </c>
      <c r="C384" s="10">
        <f>$H$374*0.14+$B$387</f>
        <v>33505.673601702045</v>
      </c>
      <c r="D384" s="1"/>
      <c r="E384" s="81" t="s">
        <v>51</v>
      </c>
      <c r="F384" s="13"/>
      <c r="G384" s="8"/>
      <c r="I384" s="2">
        <f t="shared" si="463"/>
        <v>9</v>
      </c>
      <c r="J384" s="11">
        <f t="shared" si="452"/>
        <v>238051.50980604702</v>
      </c>
      <c r="K384" s="11">
        <f t="shared" si="464"/>
        <v>2380.5150980604703</v>
      </c>
      <c r="L384" s="24">
        <f t="shared" si="471"/>
        <v>26364.128307520634</v>
      </c>
      <c r="M384" s="11">
        <f t="shared" si="450"/>
        <v>602229</v>
      </c>
      <c r="N384" s="78">
        <f t="shared" si="453"/>
        <v>0</v>
      </c>
      <c r="O384" s="35">
        <f t="shared" si="454"/>
        <v>0</v>
      </c>
      <c r="P384" s="35">
        <f t="shared" si="476"/>
        <v>6.0222899999999999</v>
      </c>
      <c r="Q384">
        <f t="shared" si="456"/>
        <v>73</v>
      </c>
      <c r="R384" s="45">
        <f>1000*VLOOKUP(Q384, '[1]Mortality (Interventions) L'!$B$8:$AV$128, 40)</f>
        <v>12.796495055669899</v>
      </c>
      <c r="S384" s="46">
        <f>VLOOKUP(I384, '[1]Lapse Rates'!$A$4:$F$24, 3)</f>
        <v>1.9768835000000002E-3</v>
      </c>
      <c r="T384" s="33">
        <f t="shared" si="482"/>
        <v>0.91790136003738398</v>
      </c>
      <c r="U384" s="33">
        <f t="shared" si="472"/>
        <v>1.1745920215311059E-2</v>
      </c>
      <c r="V384" s="39">
        <f t="shared" si="466"/>
        <v>1.8145840532854639E-3</v>
      </c>
      <c r="W384" s="32">
        <f t="shared" si="473"/>
        <v>0.90434085576878742</v>
      </c>
      <c r="X384" s="32"/>
      <c r="Y384" s="5">
        <f t="shared" si="479"/>
        <v>0</v>
      </c>
      <c r="Z384" s="5">
        <f t="shared" si="468"/>
        <v>5.527868181539537</v>
      </c>
      <c r="AA384" s="5">
        <f t="shared" si="474"/>
        <v>0</v>
      </c>
      <c r="AB384" s="5">
        <f t="shared" si="457"/>
        <v>5.4462028922878103</v>
      </c>
      <c r="AC384" s="32"/>
      <c r="AD384" s="5">
        <f t="shared" si="480"/>
        <v>215279.70609505245</v>
      </c>
      <c r="AE384" s="5">
        <f t="shared" si="459"/>
        <v>-2152.7970609505246</v>
      </c>
      <c r="AF384" s="5">
        <f t="shared" si="477"/>
        <v>-23842.158355221323</v>
      </c>
      <c r="AG384" s="5">
        <f t="shared" si="483"/>
        <v>-7073.7337853465633</v>
      </c>
      <c r="AH384" s="5">
        <f t="shared" si="461"/>
        <v>182211.01689353405</v>
      </c>
      <c r="AI384" s="42">
        <f t="shared" si="478"/>
        <v>0</v>
      </c>
      <c r="AJ384" s="42">
        <f t="shared" si="481"/>
        <v>20908.29206011401</v>
      </c>
      <c r="AK384" s="42">
        <f t="shared" si="475"/>
        <v>203119.30895364805</v>
      </c>
    </row>
    <row r="385" spans="1:37" ht="15" x14ac:dyDescent="0.2">
      <c r="A385" s="12"/>
      <c r="B385" s="70" t="s">
        <v>49</v>
      </c>
      <c r="C385" s="10">
        <f>$H$374*0.11+$B$387</f>
        <v>26364.128307520634</v>
      </c>
      <c r="D385" s="1"/>
      <c r="E385" s="1"/>
      <c r="F385" s="1"/>
      <c r="I385" s="2">
        <f t="shared" si="463"/>
        <v>10</v>
      </c>
      <c r="J385" s="11">
        <f t="shared" si="452"/>
        <v>238051.50980604702</v>
      </c>
      <c r="K385" s="11">
        <f t="shared" si="464"/>
        <v>2380.5150980604703</v>
      </c>
      <c r="L385" s="24">
        <f t="shared" si="471"/>
        <v>26364.128307520634</v>
      </c>
      <c r="M385" s="11">
        <f t="shared" si="450"/>
        <v>602229</v>
      </c>
      <c r="N385" s="78">
        <f t="shared" si="453"/>
        <v>0</v>
      </c>
      <c r="O385" s="35">
        <f t="shared" si="454"/>
        <v>0</v>
      </c>
      <c r="P385" s="35">
        <f t="shared" si="476"/>
        <v>6.0222899999999999</v>
      </c>
      <c r="Q385">
        <f t="shared" si="456"/>
        <v>74</v>
      </c>
      <c r="R385" s="45">
        <f>1000*VLOOKUP(Q385, '[1]Mortality (Interventions) L'!$B$8:$AV$128, 40)</f>
        <v>14.525703587631964</v>
      </c>
      <c r="S385" s="46">
        <f>VLOOKUP(I385, '[1]Lapse Rates'!$A$4:$F$24, 3)</f>
        <v>1.6914747999999999E-3</v>
      </c>
      <c r="T385" s="33">
        <f t="shared" si="482"/>
        <v>0.90434085576878742</v>
      </c>
      <c r="U385" s="33">
        <f t="shared" si="472"/>
        <v>1.3136187213082837E-2</v>
      </c>
      <c r="V385" s="39">
        <f t="shared" si="466"/>
        <v>1.5296697681433384E-3</v>
      </c>
      <c r="W385" s="32">
        <f t="shared" si="473"/>
        <v>0.88967499878756129</v>
      </c>
      <c r="X385" s="32"/>
      <c r="Y385" s="5">
        <f t="shared" si="479"/>
        <v>0</v>
      </c>
      <c r="Z385" s="5">
        <f t="shared" si="468"/>
        <v>5.4462028922878103</v>
      </c>
      <c r="AA385" s="5">
        <f t="shared" si="474"/>
        <v>0</v>
      </c>
      <c r="AB385" s="5">
        <f t="shared" si="457"/>
        <v>5.3578808484483424</v>
      </c>
      <c r="AC385" s="32"/>
      <c r="AD385" s="5">
        <f t="shared" si="480"/>
        <v>211788.47669807202</v>
      </c>
      <c r="AE385" s="5">
        <f t="shared" si="459"/>
        <v>-2117.8847669807201</v>
      </c>
      <c r="AF385" s="5">
        <f t="shared" si="477"/>
        <v>-23455.505820028531</v>
      </c>
      <c r="AG385" s="5">
        <f t="shared" si="483"/>
        <v>-7910.9928891476638</v>
      </c>
      <c r="AH385" s="5">
        <f>SUM(AD385:AG385)</f>
        <v>178304.0932219151</v>
      </c>
      <c r="AI385" s="42">
        <f t="shared" si="478"/>
        <v>0</v>
      </c>
      <c r="AJ385" s="42">
        <f t="shared" si="481"/>
        <v>20569.21934094379</v>
      </c>
      <c r="AK385" s="42">
        <f t="shared" si="475"/>
        <v>198873.31256285889</v>
      </c>
    </row>
    <row r="386" spans="1:37" ht="15" x14ac:dyDescent="0.2">
      <c r="D386" s="1"/>
      <c r="E386" s="1"/>
      <c r="F386" s="1"/>
      <c r="I386" s="2">
        <f t="shared" si="463"/>
        <v>11</v>
      </c>
      <c r="J386" s="11">
        <f t="shared" si="452"/>
        <v>238051.50980604702</v>
      </c>
      <c r="K386" s="11">
        <f t="shared" si="464"/>
        <v>2380.5150980604703</v>
      </c>
      <c r="L386" s="24">
        <f t="shared" si="471"/>
        <v>26364.128307520634</v>
      </c>
      <c r="M386" s="11">
        <f t="shared" si="450"/>
        <v>602229</v>
      </c>
      <c r="N386" s="78">
        <f t="shared" si="453"/>
        <v>0</v>
      </c>
      <c r="O386" s="35">
        <f t="shared" si="454"/>
        <v>0</v>
      </c>
      <c r="P386" s="35">
        <f t="shared" si="476"/>
        <v>6.0222899999999999</v>
      </c>
      <c r="Q386">
        <f t="shared" si="456"/>
        <v>75</v>
      </c>
      <c r="R386" s="45">
        <f>1000*VLOOKUP(Q386, '[1]Mortality (Interventions) L'!$B$8:$AV$128, 40)</f>
        <v>16.539614635466442</v>
      </c>
      <c r="S386" s="46">
        <f>VLOOKUP(I386, '[1]Lapse Rates'!$A$4:$F$24, 3)</f>
        <v>1.5867464999999999E-3</v>
      </c>
      <c r="T386" s="33">
        <f t="shared" si="482"/>
        <v>0.88967499878756129</v>
      </c>
      <c r="U386" s="33">
        <f t="shared" si="472"/>
        <v>1.4714881630755338E-2</v>
      </c>
      <c r="V386" s="39">
        <f t="shared" si="466"/>
        <v>1.4116886904636671E-3</v>
      </c>
      <c r="W386" s="32">
        <f t="shared" si="473"/>
        <v>0.87354842846634229</v>
      </c>
      <c r="X386" s="31"/>
      <c r="Y386" s="5">
        <f t="shared" si="479"/>
        <v>0</v>
      </c>
      <c r="Z386" s="5">
        <f t="shared" si="468"/>
        <v>5.3578808484483424</v>
      </c>
      <c r="AA386" s="5">
        <f t="shared" si="474"/>
        <v>0</v>
      </c>
      <c r="AB386" s="5">
        <f t="shared" si="457"/>
        <v>5.2607619652685687</v>
      </c>
      <c r="AC386" s="32"/>
      <c r="AD386" s="5">
        <f t="shared" si="480"/>
        <v>207949.52228511244</v>
      </c>
      <c r="AE386" s="5">
        <f t="shared" si="459"/>
        <v>-2079.4952228511247</v>
      </c>
      <c r="AF386" s="5">
        <f t="shared" si="477"/>
        <v>-23030.342850919656</v>
      </c>
      <c r="AG386" s="5">
        <f t="shared" si="483"/>
        <v>-8861.7284496081556</v>
      </c>
      <c r="AH386" s="5">
        <f t="shared" ref="AH386:AH395" si="484">SUM(AD386:AG386)</f>
        <v>173977.95576173346</v>
      </c>
      <c r="AI386" s="42">
        <f t="shared" si="478"/>
        <v>0</v>
      </c>
      <c r="AJ386" s="42">
        <f t="shared" si="481"/>
        <v>20196.375262919068</v>
      </c>
      <c r="AK386" s="42">
        <f t="shared" ref="AK386:AK395" si="485">SUM(AH386:AJ386)</f>
        <v>194174.33102465252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63"/>
        <v>12</v>
      </c>
      <c r="J387" s="11">
        <f t="shared" si="452"/>
        <v>238051.50980604702</v>
      </c>
      <c r="K387" s="11">
        <f t="shared" si="464"/>
        <v>2380.5150980604703</v>
      </c>
      <c r="L387" s="24">
        <f t="shared" si="471"/>
        <v>26364.128307520634</v>
      </c>
      <c r="M387" s="11">
        <f t="shared" si="450"/>
        <v>602229</v>
      </c>
      <c r="N387" s="78">
        <f t="shared" si="453"/>
        <v>0</v>
      </c>
      <c r="O387" s="35">
        <f t="shared" si="454"/>
        <v>0</v>
      </c>
      <c r="P387" s="35">
        <f t="shared" si="476"/>
        <v>6.0222899999999999</v>
      </c>
      <c r="Q387">
        <f t="shared" si="456"/>
        <v>76</v>
      </c>
      <c r="R387" s="45">
        <f>1000*VLOOKUP(Q387, '[1]Mortality (Interventions) L'!$B$8:$AV$128, 40)</f>
        <v>18.877311361670365</v>
      </c>
      <c r="S387" s="46">
        <f>VLOOKUP(I387, '[1]Lapse Rates'!$A$4:$F$24, 3)</f>
        <v>1.4412507000000001E-3</v>
      </c>
      <c r="T387" s="33">
        <f t="shared" si="482"/>
        <v>0.87354842846634229</v>
      </c>
      <c r="U387" s="33">
        <f t="shared" si="472"/>
        <v>1.6490245673656975E-2</v>
      </c>
      <c r="V387" s="39">
        <f t="shared" si="466"/>
        <v>1.2590022840110158E-3</v>
      </c>
      <c r="W387" s="32">
        <f t="shared" si="473"/>
        <v>0.85579918050867432</v>
      </c>
      <c r="X387" s="31"/>
      <c r="Y387" s="5">
        <f t="shared" si="479"/>
        <v>0</v>
      </c>
      <c r="Z387" s="5">
        <f t="shared" si="468"/>
        <v>5.2607619652685687</v>
      </c>
      <c r="AA387" s="5">
        <f t="shared" si="474"/>
        <v>0</v>
      </c>
      <c r="AB387" s="5">
        <f t="shared" si="457"/>
        <v>5.1538708467855843</v>
      </c>
      <c r="AC387" s="32"/>
      <c r="AD387" s="5">
        <f t="shared" si="480"/>
        <v>203724.2870108677</v>
      </c>
      <c r="AE387" s="5">
        <f t="shared" si="459"/>
        <v>-2037.2428701086769</v>
      </c>
      <c r="AF387" s="5">
        <f t="shared" si="477"/>
        <v>-22562.3994004017</v>
      </c>
      <c r="AG387" s="5">
        <f t="shared" si="483"/>
        <v>-9930.9041618007668</v>
      </c>
      <c r="AH387" s="5">
        <f t="shared" si="484"/>
        <v>169193.74057855652</v>
      </c>
      <c r="AI387" s="42">
        <f t="shared" si="478"/>
        <v>0</v>
      </c>
      <c r="AJ387" s="42">
        <f t="shared" si="481"/>
        <v>19786.015110957254</v>
      </c>
      <c r="AK387" s="42">
        <f t="shared" si="485"/>
        <v>188979.75568951378</v>
      </c>
    </row>
    <row r="388" spans="1:37" ht="15" x14ac:dyDescent="0.2">
      <c r="A388" s="48"/>
      <c r="D388" s="1"/>
      <c r="E388" s="1"/>
      <c r="F388" s="1"/>
      <c r="I388" s="2">
        <f t="shared" si="463"/>
        <v>13</v>
      </c>
      <c r="J388" s="11">
        <f t="shared" si="452"/>
        <v>238051.50980604702</v>
      </c>
      <c r="K388" s="11">
        <f t="shared" si="464"/>
        <v>2380.5150980604703</v>
      </c>
      <c r="L388" s="24">
        <f t="shared" si="471"/>
        <v>26364.128307520634</v>
      </c>
      <c r="M388" s="11">
        <f t="shared" si="450"/>
        <v>602229</v>
      </c>
      <c r="N388" s="78">
        <f t="shared" si="453"/>
        <v>0</v>
      </c>
      <c r="O388" s="35">
        <f t="shared" si="454"/>
        <v>0</v>
      </c>
      <c r="P388" s="35">
        <f t="shared" si="476"/>
        <v>6.0222899999999999</v>
      </c>
      <c r="Q388">
        <f t="shared" si="456"/>
        <v>77</v>
      </c>
      <c r="R388" s="45">
        <f>1000*VLOOKUP(Q388, '[1]Mortality (Interventions) L'!$B$8:$AV$128, 40)</f>
        <v>21.605594193799725</v>
      </c>
      <c r="S388" s="46">
        <f>VLOOKUP(I388, '[1]Lapse Rates'!$A$4:$F$24, 3)</f>
        <v>1.3481251E-3</v>
      </c>
      <c r="T388" s="33">
        <f t="shared" si="482"/>
        <v>0.85579918050867432</v>
      </c>
      <c r="U388" s="33">
        <f t="shared" si="472"/>
        <v>1.8490049805456779E-2</v>
      </c>
      <c r="V388" s="39">
        <f t="shared" si="466"/>
        <v>1.1537243558031745E-3</v>
      </c>
      <c r="W388" s="32">
        <f t="shared" si="473"/>
        <v>0.83615540634741436</v>
      </c>
      <c r="X388" s="31"/>
      <c r="Y388" s="5">
        <f t="shared" si="479"/>
        <v>0</v>
      </c>
      <c r="Z388" s="5">
        <f t="shared" si="468"/>
        <v>5.1538708467855843</v>
      </c>
      <c r="AA388" s="5">
        <f t="shared" si="474"/>
        <v>0</v>
      </c>
      <c r="AB388" s="5">
        <f t="shared" si="457"/>
        <v>5.0355703420919697</v>
      </c>
      <c r="AC388" s="32"/>
      <c r="AD388" s="5">
        <f t="shared" si="480"/>
        <v>199048.05691349073</v>
      </c>
      <c r="AE388" s="5">
        <f t="shared" si="459"/>
        <v>-1990.4805691349075</v>
      </c>
      <c r="AF388" s="5">
        <f t="shared" si="477"/>
        <v>-22044.508417970286</v>
      </c>
      <c r="AG388" s="5">
        <f t="shared" si="483"/>
        <v>-11135.244204290431</v>
      </c>
      <c r="AH388" s="5">
        <f t="shared" si="484"/>
        <v>163877.82372209508</v>
      </c>
      <c r="AI388" s="42">
        <f t="shared" si="478"/>
        <v>0</v>
      </c>
      <c r="AJ388" s="42">
        <f t="shared" si="481"/>
        <v>19331.853834111378</v>
      </c>
      <c r="AK388" s="42">
        <f t="shared" si="485"/>
        <v>183209.67755620647</v>
      </c>
    </row>
    <row r="389" spans="1:37" ht="15" x14ac:dyDescent="0.2">
      <c r="A389" s="48"/>
      <c r="D389" s="1"/>
      <c r="E389" s="1"/>
      <c r="F389" s="37"/>
      <c r="I389" s="2">
        <f t="shared" si="463"/>
        <v>14</v>
      </c>
      <c r="J389" s="11">
        <f t="shared" si="452"/>
        <v>238051.50980604702</v>
      </c>
      <c r="K389" s="11">
        <f t="shared" si="464"/>
        <v>2380.5150980604703</v>
      </c>
      <c r="L389" s="24">
        <f t="shared" si="471"/>
        <v>26364.128307520634</v>
      </c>
      <c r="M389" s="11">
        <f t="shared" si="450"/>
        <v>602229</v>
      </c>
      <c r="N389" s="78">
        <f t="shared" si="453"/>
        <v>0</v>
      </c>
      <c r="O389" s="35">
        <f t="shared" si="454"/>
        <v>0</v>
      </c>
      <c r="P389" s="35">
        <f t="shared" si="476"/>
        <v>6.0222899999999999</v>
      </c>
      <c r="Q389">
        <f t="shared" si="456"/>
        <v>78</v>
      </c>
      <c r="R389" s="45">
        <f>1000*VLOOKUP(Q389, '[1]Mortality (Interventions) L'!$B$8:$AV$128, 40)</f>
        <v>24.697888026328769</v>
      </c>
      <c r="S389" s="46">
        <f>VLOOKUP(I389, '[1]Lapse Rates'!$A$4:$F$24, 3)</f>
        <v>1.1365788999999999E-3</v>
      </c>
      <c r="T389" s="33">
        <f t="shared" si="482"/>
        <v>0.83615540634741436</v>
      </c>
      <c r="U389" s="33">
        <f t="shared" si="472"/>
        <v>2.0651272598577873E-2</v>
      </c>
      <c r="V389" s="39">
        <f t="shared" si="466"/>
        <v>9.5035659197539716E-4</v>
      </c>
      <c r="W389" s="32">
        <f t="shared" si="473"/>
        <v>0.81455377715686106</v>
      </c>
      <c r="X389" s="31"/>
      <c r="Y389" s="5">
        <f t="shared" si="479"/>
        <v>0</v>
      </c>
      <c r="Z389" s="5">
        <f t="shared" si="468"/>
        <v>5.0355703420919697</v>
      </c>
      <c r="AA389" s="5">
        <f t="shared" si="474"/>
        <v>0</v>
      </c>
      <c r="AB389" s="5">
        <f t="shared" si="457"/>
        <v>4.9054790666339931</v>
      </c>
      <c r="AC389" s="32"/>
      <c r="AD389" s="5">
        <f t="shared" si="480"/>
        <v>193905.75647040913</v>
      </c>
      <c r="AE389" s="5">
        <f t="shared" si="459"/>
        <v>-1939.0575647040916</v>
      </c>
      <c r="AF389" s="5">
        <f t="shared" si="477"/>
        <v>-21475.000294339054</v>
      </c>
      <c r="AG389" s="5">
        <f t="shared" si="483"/>
        <v>-12436.795245768953</v>
      </c>
      <c r="AH389" s="5">
        <f t="shared" si="484"/>
        <v>158054.90336559701</v>
      </c>
      <c r="AI389" s="42">
        <f t="shared" si="478"/>
        <v>0</v>
      </c>
      <c r="AJ389" s="42">
        <f t="shared" si="481"/>
        <v>18832.427152100227</v>
      </c>
      <c r="AK389" s="42">
        <f t="shared" si="485"/>
        <v>176887.33051769724</v>
      </c>
    </row>
    <row r="390" spans="1:37" ht="15" x14ac:dyDescent="0.2">
      <c r="A390" s="48"/>
      <c r="D390" s="1"/>
      <c r="E390" s="1"/>
      <c r="F390" s="1"/>
      <c r="I390" s="2">
        <f t="shared" si="463"/>
        <v>15</v>
      </c>
      <c r="J390" s="11">
        <f t="shared" si="452"/>
        <v>238051.50980604702</v>
      </c>
      <c r="K390" s="11">
        <f t="shared" si="464"/>
        <v>2380.5150980604703</v>
      </c>
      <c r="L390" s="24">
        <f t="shared" si="471"/>
        <v>26364.128307520634</v>
      </c>
      <c r="M390" s="11">
        <f t="shared" si="450"/>
        <v>602229</v>
      </c>
      <c r="N390" s="78">
        <f t="shared" si="453"/>
        <v>0</v>
      </c>
      <c r="O390" s="35">
        <f t="shared" si="454"/>
        <v>0</v>
      </c>
      <c r="P390" s="35">
        <f t="shared" si="476"/>
        <v>6.0222899999999999</v>
      </c>
      <c r="Q390">
        <f t="shared" si="456"/>
        <v>79</v>
      </c>
      <c r="R390" s="45">
        <f>1000*VLOOKUP(Q390, '[1]Mortality (Interventions) L'!$B$8:$AV$128, 40)</f>
        <v>28.186854562656944</v>
      </c>
      <c r="S390" s="46">
        <f>VLOOKUP(I390, '[1]Lapse Rates'!$A$4:$F$24, 3)</f>
        <v>1.0075606E-3</v>
      </c>
      <c r="T390" s="33">
        <f t="shared" si="482"/>
        <v>0.81455377715686106</v>
      </c>
      <c r="U390" s="33">
        <f t="shared" si="472"/>
        <v>2.2959708850183315E-2</v>
      </c>
      <c r="V390" s="39">
        <f t="shared" si="466"/>
        <v>8.2071229244443317E-4</v>
      </c>
      <c r="W390" s="32">
        <f t="shared" si="473"/>
        <v>0.79077335601423326</v>
      </c>
      <c r="X390" s="31"/>
      <c r="Y390" s="5">
        <f t="shared" si="479"/>
        <v>0</v>
      </c>
      <c r="Z390" s="5">
        <f t="shared" si="468"/>
        <v>4.9054790666339931</v>
      </c>
      <c r="AA390" s="5">
        <f t="shared" si="474"/>
        <v>0</v>
      </c>
      <c r="AB390" s="5">
        <f t="shared" si="457"/>
        <v>4.7622664741909571</v>
      </c>
      <c r="AC390" s="32"/>
      <c r="AD390" s="5">
        <f t="shared" si="480"/>
        <v>188244.79131358297</v>
      </c>
      <c r="AE390" s="5">
        <f t="shared" si="459"/>
        <v>-1882.4479131358298</v>
      </c>
      <c r="AF390" s="5">
        <f t="shared" si="477"/>
        <v>-20848.050220127938</v>
      </c>
      <c r="AG390" s="5">
        <f t="shared" si="483"/>
        <v>-13827.002501137047</v>
      </c>
      <c r="AH390" s="5">
        <f t="shared" si="484"/>
        <v>151687.29067918213</v>
      </c>
      <c r="AI390" s="42">
        <f t="shared" si="478"/>
        <v>0</v>
      </c>
      <c r="AJ390" s="42">
        <f t="shared" si="481"/>
        <v>18282.6271150803</v>
      </c>
      <c r="AK390" s="42">
        <f t="shared" si="485"/>
        <v>169969.91779426244</v>
      </c>
    </row>
    <row r="391" spans="1:37" ht="15" x14ac:dyDescent="0.2">
      <c r="I391" s="2">
        <f t="shared" si="463"/>
        <v>16</v>
      </c>
      <c r="J391" s="11">
        <f t="shared" si="452"/>
        <v>238051.50980604702</v>
      </c>
      <c r="K391" s="11">
        <f t="shared" si="464"/>
        <v>2380.5150980604703</v>
      </c>
      <c r="L391" s="24">
        <f t="shared" si="471"/>
        <v>26364.128307520634</v>
      </c>
      <c r="M391" s="11">
        <f t="shared" si="450"/>
        <v>602229</v>
      </c>
      <c r="N391" s="78">
        <f t="shared" si="453"/>
        <v>0</v>
      </c>
      <c r="O391" s="35">
        <f t="shared" si="454"/>
        <v>0</v>
      </c>
      <c r="P391" s="35">
        <f t="shared" si="476"/>
        <v>6.0222899999999999</v>
      </c>
      <c r="Q391">
        <f t="shared" si="456"/>
        <v>80</v>
      </c>
      <c r="R391" s="45">
        <f>1000*VLOOKUP(Q391, '[1]Mortality (Interventions) L'!$B$8:$AV$128, 40)</f>
        <v>32.054166300624274</v>
      </c>
      <c r="S391" s="46">
        <f>VLOOKUP(I391, '[1]Lapse Rates'!$A$4:$F$24, 3)</f>
        <v>8.9731130000000002E-4</v>
      </c>
      <c r="T391" s="33">
        <f t="shared" si="482"/>
        <v>0.79077335601423326</v>
      </c>
      <c r="U391" s="33">
        <f t="shared" si="472"/>
        <v>2.5347580659782997E-2</v>
      </c>
      <c r="V391" s="39">
        <f t="shared" si="466"/>
        <v>7.0956986809049452E-4</v>
      </c>
      <c r="W391" s="32">
        <f t="shared" si="473"/>
        <v>0.76471620548635977</v>
      </c>
      <c r="X391" s="31"/>
      <c r="Y391" s="5">
        <f t="shared" si="479"/>
        <v>0</v>
      </c>
      <c r="Z391" s="5">
        <f t="shared" si="468"/>
        <v>4.7622664741909571</v>
      </c>
      <c r="AA391" s="5">
        <f t="shared" si="474"/>
        <v>0</v>
      </c>
      <c r="AB391" s="5">
        <f t="shared" si="457"/>
        <v>4.6053427571384491</v>
      </c>
      <c r="AC391" s="32"/>
      <c r="AD391" s="5">
        <f t="shared" si="480"/>
        <v>182041.84728917925</v>
      </c>
      <c r="AE391" s="5">
        <f t="shared" si="459"/>
        <v>-1820.4184728917926</v>
      </c>
      <c r="AF391" s="5">
        <f t="shared" si="477"/>
        <v>-20161.076160282704</v>
      </c>
      <c r="AG391" s="5">
        <f t="shared" si="483"/>
        <v>-15265.048153160455</v>
      </c>
      <c r="AH391" s="5">
        <f t="shared" si="484"/>
        <v>144795.30450284429</v>
      </c>
      <c r="AI391" s="42">
        <f t="shared" si="478"/>
        <v>0</v>
      </c>
      <c r="AJ391" s="42">
        <f t="shared" si="481"/>
        <v>17680.189345218918</v>
      </c>
      <c r="AK391" s="42">
        <f t="shared" si="485"/>
        <v>162475.4938480632</v>
      </c>
    </row>
    <row r="392" spans="1:37" ht="15" x14ac:dyDescent="0.2">
      <c r="I392" s="2">
        <f t="shared" si="463"/>
        <v>17</v>
      </c>
      <c r="J392" s="11">
        <f t="shared" si="452"/>
        <v>238051.50980604702</v>
      </c>
      <c r="K392" s="11">
        <f t="shared" si="464"/>
        <v>2380.5150980604703</v>
      </c>
      <c r="L392" s="24">
        <f t="shared" si="471"/>
        <v>26364.128307520634</v>
      </c>
      <c r="M392" s="11">
        <f t="shared" si="450"/>
        <v>602229</v>
      </c>
      <c r="N392" s="78">
        <f t="shared" si="453"/>
        <v>0</v>
      </c>
      <c r="O392" s="35">
        <f t="shared" si="454"/>
        <v>0</v>
      </c>
      <c r="P392" s="35">
        <f t="shared" si="476"/>
        <v>6.0222899999999999</v>
      </c>
      <c r="Q392">
        <f t="shared" si="456"/>
        <v>81</v>
      </c>
      <c r="R392" s="45">
        <f>1000*VLOOKUP(Q392, '[1]Mortality (Interventions) L'!$B$8:$AV$128, 40)</f>
        <v>36.366651209035155</v>
      </c>
      <c r="S392" s="46">
        <f>VLOOKUP(I392, '[1]Lapse Rates'!$A$4:$F$24, 3)</f>
        <v>7.4594940000000001E-4</v>
      </c>
      <c r="T392" s="33">
        <f t="shared" si="482"/>
        <v>0.76471620548635977</v>
      </c>
      <c r="U392" s="33">
        <f t="shared" si="472"/>
        <v>2.7810167518819304E-2</v>
      </c>
      <c r="V392" s="39">
        <f t="shared" si="466"/>
        <v>5.7043959465282682E-4</v>
      </c>
      <c r="W392" s="32">
        <f t="shared" si="473"/>
        <v>0.73633559837288765</v>
      </c>
      <c r="X392" s="31"/>
      <c r="Y392" s="5">
        <f t="shared" si="479"/>
        <v>0</v>
      </c>
      <c r="Z392" s="5">
        <f t="shared" si="468"/>
        <v>4.6053427571384491</v>
      </c>
      <c r="AA392" s="5">
        <f t="shared" si="474"/>
        <v>0</v>
      </c>
      <c r="AB392" s="5">
        <f t="shared" si="457"/>
        <v>4.4344265107250571</v>
      </c>
      <c r="AC392" s="32"/>
      <c r="AD392" s="5">
        <f t="shared" si="480"/>
        <v>175285.80091660496</v>
      </c>
      <c r="AE392" s="5">
        <f t="shared" si="459"/>
        <v>-1752.8580091660497</v>
      </c>
      <c r="AF392" s="5">
        <f t="shared" si="477"/>
        <v>-19412.846192897792</v>
      </c>
      <c r="AG392" s="5">
        <f t="shared" si="483"/>
        <v>-16748.08937469103</v>
      </c>
      <c r="AH392" s="5">
        <f t="shared" si="484"/>
        <v>137372.00733985007</v>
      </c>
      <c r="AI392" s="42">
        <f t="shared" si="478"/>
        <v>0</v>
      </c>
      <c r="AJ392" s="42">
        <f t="shared" si="481"/>
        <v>17024.033483344232</v>
      </c>
      <c r="AK392" s="42">
        <f t="shared" si="485"/>
        <v>154396.04082319431</v>
      </c>
    </row>
    <row r="393" spans="1:37" ht="15" x14ac:dyDescent="0.2">
      <c r="I393" s="2">
        <f t="shared" si="463"/>
        <v>18</v>
      </c>
      <c r="J393" s="11">
        <f t="shared" si="452"/>
        <v>238051.50980604702</v>
      </c>
      <c r="K393" s="11">
        <f t="shared" si="464"/>
        <v>2380.5150980604703</v>
      </c>
      <c r="L393" s="24">
        <f t="shared" si="471"/>
        <v>26364.128307520634</v>
      </c>
      <c r="M393" s="11">
        <f t="shared" si="450"/>
        <v>602229</v>
      </c>
      <c r="N393" s="78">
        <f t="shared" si="453"/>
        <v>0</v>
      </c>
      <c r="O393" s="35">
        <f t="shared" si="454"/>
        <v>0</v>
      </c>
      <c r="P393" s="35">
        <f t="shared" si="476"/>
        <v>6.0222899999999999</v>
      </c>
      <c r="Q393">
        <f t="shared" si="456"/>
        <v>82</v>
      </c>
      <c r="R393" s="45">
        <f>1000*VLOOKUP(Q393, '[1]Mortality (Interventions) L'!$B$8:$AV$128, 40)</f>
        <v>41.275893886344896</v>
      </c>
      <c r="S393" s="46">
        <f>VLOOKUP(I393, '[1]Lapse Rates'!$A$4:$F$24, 3)</f>
        <v>5.9837330000000002E-4</v>
      </c>
      <c r="T393" s="33">
        <f t="shared" si="482"/>
        <v>0.73633559837288765</v>
      </c>
      <c r="U393" s="33">
        <f t="shared" si="472"/>
        <v>3.0392910023177584E-2</v>
      </c>
      <c r="V393" s="39">
        <f t="shared" si="466"/>
        <v>4.4060356190585943E-4</v>
      </c>
      <c r="W393" s="32">
        <f t="shared" si="473"/>
        <v>0.70550208478780418</v>
      </c>
      <c r="X393" s="31"/>
      <c r="Y393" s="5">
        <f t="shared" si="479"/>
        <v>0</v>
      </c>
      <c r="Z393" s="5">
        <f t="shared" si="468"/>
        <v>4.4344265107250571</v>
      </c>
      <c r="AA393" s="5">
        <f t="shared" si="474"/>
        <v>0</v>
      </c>
      <c r="AB393" s="5">
        <f t="shared" si="457"/>
        <v>4.2487381501967452</v>
      </c>
      <c r="AC393" s="32"/>
      <c r="AD393" s="5">
        <f t="shared" si="480"/>
        <v>167945.83645505059</v>
      </c>
      <c r="AE393" s="5">
        <f t="shared" si="459"/>
        <v>-1679.4583645505058</v>
      </c>
      <c r="AF393" s="5">
        <f t="shared" si="477"/>
        <v>-18599.947484568969</v>
      </c>
      <c r="AG393" s="5">
        <f t="shared" si="483"/>
        <v>-18303.491810348212</v>
      </c>
      <c r="AH393" s="5">
        <f t="shared" si="484"/>
        <v>129362.93879558289</v>
      </c>
      <c r="AI393" s="42">
        <f t="shared" si="478"/>
        <v>0</v>
      </c>
      <c r="AJ393" s="42">
        <f t="shared" si="481"/>
        <v>16311.166707918761</v>
      </c>
      <c r="AK393" s="42">
        <f t="shared" si="485"/>
        <v>145674.10550350166</v>
      </c>
    </row>
    <row r="394" spans="1:37" ht="15" x14ac:dyDescent="0.2">
      <c r="I394" s="2">
        <f t="shared" si="463"/>
        <v>19</v>
      </c>
      <c r="J394" s="11">
        <f t="shared" si="452"/>
        <v>238051.50980604702</v>
      </c>
      <c r="K394" s="11">
        <f t="shared" si="464"/>
        <v>2380.5150980604703</v>
      </c>
      <c r="L394" s="24">
        <f t="shared" si="471"/>
        <v>26364.128307520634</v>
      </c>
      <c r="M394" s="11">
        <f t="shared" si="450"/>
        <v>602229</v>
      </c>
      <c r="N394" s="78">
        <f t="shared" si="453"/>
        <v>0</v>
      </c>
      <c r="O394" s="35">
        <f t="shared" si="454"/>
        <v>0</v>
      </c>
      <c r="P394" s="35">
        <f t="shared" si="476"/>
        <v>6.0222899999999999</v>
      </c>
      <c r="Q394">
        <f t="shared" si="456"/>
        <v>83</v>
      </c>
      <c r="R394" s="45">
        <f>1000*VLOOKUP(Q394, '[1]Mortality (Interventions) L'!$B$8:$AV$128, 40)</f>
        <v>46.85806794473573</v>
      </c>
      <c r="S394" s="46">
        <f>VLOOKUP(I394, '[1]Lapse Rates'!$A$4:$F$24, 3)</f>
        <v>4.66450453E-2</v>
      </c>
      <c r="T394" s="33">
        <f t="shared" si="482"/>
        <v>0.70550208478780418</v>
      </c>
      <c r="U394" s="33">
        <f t="shared" si="472"/>
        <v>3.3058464624139638E-2</v>
      </c>
      <c r="V394" s="39">
        <f t="shared" si="466"/>
        <v>3.2908176704171566E-2</v>
      </c>
      <c r="W394" s="32">
        <f t="shared" si="473"/>
        <v>0.63953544345949298</v>
      </c>
      <c r="X394" s="31"/>
      <c r="Y394" s="5">
        <f t="shared" si="479"/>
        <v>0</v>
      </c>
      <c r="Z394" s="5">
        <f t="shared" si="468"/>
        <v>4.2487381501967452</v>
      </c>
      <c r="AA394" s="5">
        <f t="shared" si="474"/>
        <v>0</v>
      </c>
      <c r="AB394" s="5">
        <f t="shared" si="457"/>
        <v>3.8514679057916701</v>
      </c>
      <c r="AC394" s="32"/>
      <c r="AD394" s="5">
        <f t="shared" si="480"/>
        <v>152242.37789001211</v>
      </c>
      <c r="AE394" s="5">
        <f t="shared" si="459"/>
        <v>-1522.4237789001213</v>
      </c>
      <c r="AF394" s="5">
        <f t="shared" si="477"/>
        <v>-16860.794488573181</v>
      </c>
      <c r="AG394" s="5">
        <f t="shared" si="483"/>
        <v>-19908.766092130991</v>
      </c>
      <c r="AH394" s="5">
        <f t="shared" si="484"/>
        <v>113950.39353040782</v>
      </c>
      <c r="AI394" s="42">
        <f t="shared" si="478"/>
        <v>0</v>
      </c>
      <c r="AJ394" s="42">
        <f t="shared" si="481"/>
        <v>14786.044299512621</v>
      </c>
      <c r="AK394" s="42">
        <f t="shared" si="485"/>
        <v>128736.43782992044</v>
      </c>
    </row>
    <row r="395" spans="1:37" ht="15" x14ac:dyDescent="0.2">
      <c r="I395" s="2">
        <f t="shared" si="463"/>
        <v>20</v>
      </c>
      <c r="J395" s="11">
        <f t="shared" si="452"/>
        <v>238051.50980604702</v>
      </c>
      <c r="K395" s="11">
        <f t="shared" si="464"/>
        <v>2380.5150980604703</v>
      </c>
      <c r="L395" s="24">
        <f t="shared" si="471"/>
        <v>26364.128307520634</v>
      </c>
      <c r="M395" s="11">
        <f t="shared" si="450"/>
        <v>602229</v>
      </c>
      <c r="N395" s="78">
        <f t="shared" si="453"/>
        <v>0</v>
      </c>
      <c r="O395" s="35">
        <f t="shared" si="454"/>
        <v>0</v>
      </c>
      <c r="P395" s="35">
        <f t="shared" si="476"/>
        <v>6.0222899999999999</v>
      </c>
      <c r="Q395">
        <f t="shared" si="456"/>
        <v>84</v>
      </c>
      <c r="R395" s="45">
        <f>1000*VLOOKUP(Q395, '[1]Mortality (Interventions) L'!$B$8:$AV$128, 40)</f>
        <v>53.226240501654445</v>
      </c>
      <c r="S395" s="46">
        <f>VLOOKUP(I395, '[1]Lapse Rates'!$A$4:$F$24, 3)</f>
        <v>0</v>
      </c>
      <c r="T395" s="33">
        <f t="shared" si="482"/>
        <v>0.63953544345949298</v>
      </c>
      <c r="U395" s="33">
        <f t="shared" si="472"/>
        <v>3.4040067322907201E-2</v>
      </c>
      <c r="V395" s="39">
        <f t="shared" si="466"/>
        <v>0</v>
      </c>
      <c r="W395" s="32">
        <f t="shared" si="473"/>
        <v>0.60549537613658577</v>
      </c>
      <c r="X395" s="31"/>
      <c r="Y395" s="5">
        <f t="shared" si="479"/>
        <v>0</v>
      </c>
      <c r="Z395" s="5">
        <f t="shared" si="468"/>
        <v>3.8514679057916701</v>
      </c>
      <c r="AA395" s="5">
        <f t="shared" si="474"/>
        <v>0</v>
      </c>
      <c r="AB395" s="5">
        <f t="shared" si="457"/>
        <v>3.6464687487535992</v>
      </c>
      <c r="AC395" s="32"/>
      <c r="AD395" s="5">
        <f>$W395*J395</f>
        <v>144139.08846989457</v>
      </c>
      <c r="AE395" s="5">
        <f t="shared" si="459"/>
        <v>-1441.3908846989459</v>
      </c>
      <c r="AF395" s="5">
        <f t="shared" si="477"/>
        <v>-15963.357786075414</v>
      </c>
      <c r="AG395" s="5">
        <f t="shared" si="483"/>
        <v>-20499.915703807081</v>
      </c>
      <c r="AH395" s="5">
        <f t="shared" si="484"/>
        <v>106234.42409531312</v>
      </c>
      <c r="AI395" s="42">
        <f t="shared" si="478"/>
        <v>0</v>
      </c>
      <c r="AJ395" s="42">
        <f t="shared" si="481"/>
        <v>13999.021962109251</v>
      </c>
      <c r="AK395" s="42">
        <f t="shared" si="485"/>
        <v>120233.44605742238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4301523.8224726347</v>
      </c>
      <c r="AE398" s="21">
        <f t="shared" ref="AE398:AK398" si="486">SUM(AE375:AE395)</f>
        <v>-133495.58038168031</v>
      </c>
      <c r="AF398" s="21">
        <f t="shared" si="486"/>
        <v>-457399.80943871354</v>
      </c>
      <c r="AG398" s="21">
        <f t="shared" si="486"/>
        <v>-198614.1442474869</v>
      </c>
      <c r="AH398" s="21">
        <f t="shared" si="486"/>
        <v>3512014.2884047525</v>
      </c>
      <c r="AI398" s="21">
        <f t="shared" si="486"/>
        <v>0</v>
      </c>
      <c r="AJ398" s="21">
        <f t="shared" si="486"/>
        <v>394882.17631192395</v>
      </c>
      <c r="AK398" s="21">
        <f t="shared" si="486"/>
        <v>3906896.4647166762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2097299.3159633642</v>
      </c>
      <c r="AE400" s="21">
        <f t="shared" ref="AE400:AK400" si="487">AE375+NPV($D$6,AE376:AE395)</f>
        <v>-111664.1459422796</v>
      </c>
      <c r="AF400" s="21">
        <f t="shared" si="487"/>
        <v>-215617.37371019024</v>
      </c>
      <c r="AG400" s="21">
        <f t="shared" si="487"/>
        <v>-62823.536357269106</v>
      </c>
      <c r="AH400" s="21">
        <f t="shared" si="487"/>
        <v>1707194.259953625</v>
      </c>
      <c r="AI400" s="21">
        <f t="shared" si="487"/>
        <v>0</v>
      </c>
      <c r="AJ400" s="21">
        <f t="shared" si="487"/>
        <v>180783.78818509218</v>
      </c>
      <c r="AK400" s="21">
        <f t="shared" si="487"/>
        <v>1887978.0481387167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3160915.2949703992</v>
      </c>
      <c r="AE402" s="21">
        <f t="shared" ref="AE402:AK402" si="488">AE375+NPV($D$7,AE376:AE395)</f>
        <v>-122172.42903358172</v>
      </c>
      <c r="AF402" s="21">
        <f t="shared" si="488"/>
        <v>-331996.27167918836</v>
      </c>
      <c r="AG402" s="21">
        <f t="shared" si="488"/>
        <v>-123949.29378657106</v>
      </c>
      <c r="AH402" s="21">
        <f t="shared" si="488"/>
        <v>2582797.3004710567</v>
      </c>
      <c r="AI402" s="21">
        <f t="shared" si="488"/>
        <v>0</v>
      </c>
      <c r="AJ402" s="21">
        <f t="shared" si="488"/>
        <v>284096.36346245464</v>
      </c>
      <c r="AK402" s="21">
        <f t="shared" si="488"/>
        <v>2866893.6639335114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244824.70283115606</v>
      </c>
    </row>
    <row r="405" spans="1:39" ht="15" x14ac:dyDescent="0.2">
      <c r="G405" s="58" t="s">
        <v>122</v>
      </c>
      <c r="H405" s="57"/>
      <c r="I405" s="57"/>
      <c r="J405" s="11">
        <f>H$404</f>
        <v>244824.70283115606</v>
      </c>
      <c r="K405" s="11">
        <f>J405*$C$10</f>
        <v>97929.881132462426</v>
      </c>
      <c r="L405" s="24">
        <f>$C$414</f>
        <v>34267.164563431863</v>
      </c>
      <c r="M405" s="11">
        <f t="shared" ref="M405:M425" si="48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90">O405*W405</f>
        <v>0</v>
      </c>
      <c r="AB405" s="5">
        <f>P405*W405</f>
        <v>6.0222899999999999</v>
      </c>
      <c r="AC405" s="32"/>
      <c r="AD405" s="5">
        <f>$W405*J405</f>
        <v>244824.70283115606</v>
      </c>
      <c r="AE405" s="5">
        <f>-$W405*K405</f>
        <v>-97929.881132462426</v>
      </c>
      <c r="AF405" s="5">
        <f>-$W405*L405</f>
        <v>-34267.164563431863</v>
      </c>
      <c r="AG405" s="5"/>
      <c r="AH405" s="5">
        <f>SUM(AD405:AG405)</f>
        <v>112627.65713526175</v>
      </c>
      <c r="AI405" s="42">
        <f>Y405-AA405</f>
        <v>0</v>
      </c>
      <c r="AJ405" s="42"/>
      <c r="AK405" s="42">
        <f>SUM(AH405:AJ405)</f>
        <v>112627.65713526175</v>
      </c>
      <c r="AL405" s="6" t="s">
        <v>39</v>
      </c>
      <c r="AM405" s="36">
        <f>AK432</f>
        <v>2896229.2725715381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91">H$404</f>
        <v>244824.70283115606</v>
      </c>
      <c r="K406" s="11"/>
      <c r="L406" s="24"/>
      <c r="M406" s="11">
        <f t="shared" si="489"/>
        <v>602229</v>
      </c>
      <c r="N406" s="78">
        <f t="shared" ref="N406:N425" si="492">N374</f>
        <v>0</v>
      </c>
      <c r="O406" s="35">
        <f t="shared" ref="O406:O425" si="493">M406*N406/1000</f>
        <v>0</v>
      </c>
      <c r="P406" s="35">
        <f t="shared" ref="P406:P407" si="494">$H$14*M406/1000</f>
        <v>6.0222899999999999</v>
      </c>
      <c r="Q406">
        <f t="shared" ref="Q406:Q425" si="495">Q5</f>
        <v>65</v>
      </c>
      <c r="R406" s="45">
        <f>1000*VLOOKUP(Q406, '[1]Mortality (Interventions) L'!$B$8:$AV$128, 43)</f>
        <v>6.2607957682333391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6.2607957682333393E-3</v>
      </c>
      <c r="V406" s="39">
        <f>MIN(S406*T406,T406-U406)</f>
        <v>3.4608985999999998E-3</v>
      </c>
      <c r="W406" s="32">
        <f>T406-SUM(U406:V406)</f>
        <v>0.99027830563176666</v>
      </c>
      <c r="X406" s="32"/>
      <c r="Y406" s="5">
        <f>AA405</f>
        <v>0</v>
      </c>
      <c r="Z406" s="5">
        <f>AB405</f>
        <v>6.0222899999999999</v>
      </c>
      <c r="AA406" s="5">
        <f t="shared" si="490"/>
        <v>0</v>
      </c>
      <c r="AB406" s="5">
        <f t="shared" ref="AB406:AB425" si="496">P406*W406</f>
        <v>5.9637431372231324</v>
      </c>
      <c r="AC406" s="32"/>
      <c r="AD406" s="5">
        <f t="shared" ref="AD406:AD408" si="497">$W406*J406</f>
        <v>242444.59189643801</v>
      </c>
      <c r="AE406" s="5">
        <f t="shared" ref="AE406:AE425" si="498">-$W406*K406</f>
        <v>0</v>
      </c>
      <c r="AF406" s="5">
        <f t="shared" ref="AF406:AF407" si="499">-$W406*L406</f>
        <v>0</v>
      </c>
      <c r="AG406" s="5">
        <f>-U406*M406</f>
        <v>-3770.4327747073958</v>
      </c>
      <c r="AH406" s="5">
        <f t="shared" ref="AH406:AH414" si="500">SUM(AD406:AG406)</f>
        <v>238674.15912173063</v>
      </c>
      <c r="AI406" s="42">
        <f>-M406*$W405*(N406-N405)/1000</f>
        <v>0</v>
      </c>
      <c r="AJ406" s="42">
        <f>$D$6*SUM(Y406:Z406,AD406:AE406)</f>
        <v>23784.405251689568</v>
      </c>
      <c r="AK406" s="42">
        <f t="shared" ref="AK406" si="501">SUM(AH406:AJ406)</f>
        <v>262458.5643734202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502">I406+1</f>
        <v>2</v>
      </c>
      <c r="J407" s="11">
        <f t="shared" si="491"/>
        <v>244824.70283115606</v>
      </c>
      <c r="K407" s="11">
        <f t="shared" ref="K407:K425" si="503">J407*$C$11</f>
        <v>2448.2470283115608</v>
      </c>
      <c r="L407" s="24">
        <f>$C$415</f>
        <v>26922.423478497185</v>
      </c>
      <c r="M407" s="11">
        <f t="shared" si="489"/>
        <v>602229</v>
      </c>
      <c r="N407" s="78">
        <f t="shared" si="492"/>
        <v>0</v>
      </c>
      <c r="O407" s="35">
        <f t="shared" si="493"/>
        <v>0</v>
      </c>
      <c r="P407" s="35">
        <f t="shared" si="494"/>
        <v>6.0222899999999999</v>
      </c>
      <c r="Q407">
        <f t="shared" si="495"/>
        <v>66</v>
      </c>
      <c r="R407" s="45">
        <f>1000*VLOOKUP(Q407, '[1]Mortality (Interventions) L'!$B$8:$AV$128, 43)</f>
        <v>6.9478834830202834</v>
      </c>
      <c r="S407" s="46">
        <f>VLOOKUP(I407, '[1]Lapse Rates'!$A$4:$F$24, 3)</f>
        <v>3.2267923000000001E-3</v>
      </c>
      <c r="T407" s="33">
        <f t="shared" ref="T407:T409" si="504">W406</f>
        <v>0.99027830563176666</v>
      </c>
      <c r="U407" s="33">
        <f>T407*R407/1000</f>
        <v>6.8803382832922635E-3</v>
      </c>
      <c r="V407" s="39">
        <f t="shared" ref="V407:V425" si="505">MIN(S407*T407,T407-U407)</f>
        <v>3.1954224114696317E-3</v>
      </c>
      <c r="W407" s="32">
        <f>T407-SUM(U407:V407)</f>
        <v>0.98020254493700476</v>
      </c>
      <c r="X407" s="32"/>
      <c r="Y407" s="5">
        <f t="shared" ref="Y407:Y408" si="506">AA406</f>
        <v>0</v>
      </c>
      <c r="Z407" s="5">
        <f t="shared" ref="Z407:Z425" si="507">AB406</f>
        <v>5.9637431372231324</v>
      </c>
      <c r="AA407" s="5">
        <f>O407*W407</f>
        <v>0</v>
      </c>
      <c r="AB407" s="5">
        <f t="shared" si="496"/>
        <v>5.9030639843486741</v>
      </c>
      <c r="AC407" s="32"/>
      <c r="AD407" s="5">
        <f t="shared" si="497"/>
        <v>239977.79677854507</v>
      </c>
      <c r="AE407" s="5">
        <f t="shared" si="498"/>
        <v>-2399.777967785451</v>
      </c>
      <c r="AF407" s="5">
        <f t="shared" si="499"/>
        <v>-26389.42800949471</v>
      </c>
      <c r="AG407" s="5">
        <f t="shared" ref="AG407:AG410" si="508">-U407*M407</f>
        <v>-4143.5392440088162</v>
      </c>
      <c r="AH407" s="5">
        <f t="shared" si="500"/>
        <v>207045.05155725611</v>
      </c>
      <c r="AI407" s="42">
        <f>-M407*($W406*N407-$W405*N406)/1000</f>
        <v>0</v>
      </c>
      <c r="AJ407" s="42">
        <f t="shared" ref="AJ407:AJ408" si="509">$D$6*SUM(Y407:Z407,AD407:AE407)</f>
        <v>23306.988688537283</v>
      </c>
      <c r="AK407" s="42">
        <f>SUM(AH407:AJ407)</f>
        <v>230352.04024579341</v>
      </c>
      <c r="AL407" s="48" t="s">
        <v>59</v>
      </c>
      <c r="AM407" s="54">
        <f>AK432/AD432</f>
        <v>0.90359878759668533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502"/>
        <v>3</v>
      </c>
      <c r="J408" s="11">
        <f t="shared" si="491"/>
        <v>244824.70283115606</v>
      </c>
      <c r="K408" s="11">
        <f t="shared" si="503"/>
        <v>2448.2470283115608</v>
      </c>
      <c r="L408" s="24">
        <f t="shared" ref="L408:L425" si="510">$C$415</f>
        <v>26922.423478497185</v>
      </c>
      <c r="M408" s="11">
        <f t="shared" si="489"/>
        <v>602229</v>
      </c>
      <c r="N408" s="78">
        <f t="shared" si="492"/>
        <v>0</v>
      </c>
      <c r="O408" s="35">
        <f t="shared" si="493"/>
        <v>0</v>
      </c>
      <c r="P408" s="35">
        <f>$H$14*M408/1000</f>
        <v>6.0222899999999999</v>
      </c>
      <c r="Q408">
        <f t="shared" si="495"/>
        <v>67</v>
      </c>
      <c r="R408" s="45">
        <f>1000*VLOOKUP(Q408, '[1]Mortality (Interventions) L'!$B$8:$AV$128, 43)</f>
        <v>7.6905007900902635</v>
      </c>
      <c r="S408" s="46">
        <f>VLOOKUP(I408, '[1]Lapse Rates'!$A$4:$F$24, 3)</f>
        <v>2.9657235000000001E-3</v>
      </c>
      <c r="T408" s="33">
        <f t="shared" si="504"/>
        <v>0.98020254493700476</v>
      </c>
      <c r="U408" s="33">
        <f t="shared" ref="U408:U425" si="511">T408*R408/1000</f>
        <v>7.5382484462865216E-3</v>
      </c>
      <c r="V408" s="39">
        <f t="shared" si="505"/>
        <v>2.9070097222794813E-3</v>
      </c>
      <c r="W408" s="32">
        <f t="shared" ref="W408:W425" si="512">T408-SUM(U408:V408)</f>
        <v>0.96975728676843875</v>
      </c>
      <c r="X408" s="32"/>
      <c r="Y408" s="5">
        <f t="shared" si="506"/>
        <v>0</v>
      </c>
      <c r="Z408" s="5">
        <f t="shared" si="507"/>
        <v>5.9030639843486741</v>
      </c>
      <c r="AA408" s="5">
        <f t="shared" ref="AA408:AA425" si="513">O408*W408</f>
        <v>0</v>
      </c>
      <c r="AB408" s="5">
        <f t="shared" si="496"/>
        <v>5.8401596105327007</v>
      </c>
      <c r="AC408" s="32"/>
      <c r="AD408" s="5">
        <f t="shared" si="497"/>
        <v>237420.5395514312</v>
      </c>
      <c r="AE408" s="5">
        <f t="shared" si="498"/>
        <v>-2374.2053955143124</v>
      </c>
      <c r="AF408" s="5">
        <f>-$W408*L408</f>
        <v>-26108.216345738343</v>
      </c>
      <c r="AG408" s="5">
        <f t="shared" si="508"/>
        <v>-4539.7518235586858</v>
      </c>
      <c r="AH408" s="5">
        <f t="shared" si="500"/>
        <v>204398.36598661987</v>
      </c>
      <c r="AI408" s="42">
        <f>-M408*($W407*N408-$W406*N407)/1000</f>
        <v>0</v>
      </c>
      <c r="AJ408" s="42">
        <f t="shared" si="509"/>
        <v>23058.624471272313</v>
      </c>
      <c r="AK408" s="42">
        <f t="shared" ref="AK408:AK415" si="514">SUM(AH408:AJ408)</f>
        <v>227456.99045789219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502"/>
        <v>4</v>
      </c>
      <c r="J409" s="11">
        <f t="shared" si="491"/>
        <v>244824.70283115606</v>
      </c>
      <c r="K409" s="11">
        <f t="shared" si="503"/>
        <v>2448.2470283115608</v>
      </c>
      <c r="L409" s="24">
        <f t="shared" si="510"/>
        <v>26922.423478497185</v>
      </c>
      <c r="M409" s="11">
        <f t="shared" si="489"/>
        <v>602229</v>
      </c>
      <c r="N409" s="78">
        <f t="shared" si="492"/>
        <v>0</v>
      </c>
      <c r="O409" s="35">
        <f t="shared" si="493"/>
        <v>0</v>
      </c>
      <c r="P409" s="35">
        <f t="shared" ref="P409:P425" si="515">$H$14*M409/1000</f>
        <v>6.0222899999999999</v>
      </c>
      <c r="Q409">
        <f t="shared" si="495"/>
        <v>68</v>
      </c>
      <c r="R409" s="45">
        <f>1000*VLOOKUP(Q409, '[1]Mortality (Interventions) L'!$B$8:$AV$128, 43)</f>
        <v>8.4900795217408493</v>
      </c>
      <c r="S409" s="46">
        <f>VLOOKUP(I409, '[1]Lapse Rates'!$A$4:$F$24, 3)</f>
        <v>2.7812204999999998E-3</v>
      </c>
      <c r="T409" s="33">
        <f t="shared" si="504"/>
        <v>0.96975728676843875</v>
      </c>
      <c r="U409" s="33">
        <f t="shared" si="511"/>
        <v>8.2333164814516902E-3</v>
      </c>
      <c r="V409" s="39">
        <f t="shared" si="505"/>
        <v>2.6971088459847603E-3</v>
      </c>
      <c r="W409" s="32">
        <f t="shared" si="512"/>
        <v>0.95882686144100226</v>
      </c>
      <c r="X409" s="32"/>
      <c r="Y409" s="5">
        <f>AA408</f>
        <v>0</v>
      </c>
      <c r="Z409" s="5">
        <f t="shared" si="507"/>
        <v>5.8401596105327007</v>
      </c>
      <c r="AA409" s="5">
        <f t="shared" si="513"/>
        <v>0</v>
      </c>
      <c r="AB409" s="5">
        <f t="shared" si="496"/>
        <v>5.7743334193875331</v>
      </c>
      <c r="AC409" s="32"/>
      <c r="AD409" s="5">
        <f>$W409*J409</f>
        <v>234744.50141882343</v>
      </c>
      <c r="AE409" s="5">
        <f t="shared" si="498"/>
        <v>-2347.4450141882344</v>
      </c>
      <c r="AF409" s="5">
        <f t="shared" ref="AF409:AF425" si="516">-$W409*L409</f>
        <v>-25813.942806273008</v>
      </c>
      <c r="AG409" s="5">
        <f t="shared" si="508"/>
        <v>-4958.3419513081699</v>
      </c>
      <c r="AH409" s="5">
        <f t="shared" si="500"/>
        <v>201624.77164705403</v>
      </c>
      <c r="AI409" s="42">
        <f t="shared" ref="AI409:AI425" si="517">-M409*($W408*N409-$W407*N408)/1000</f>
        <v>0</v>
      </c>
      <c r="AJ409" s="42">
        <f>$D$6*SUM(Y409:Z409,AD409:AE409)</f>
        <v>22798.724152952505</v>
      </c>
      <c r="AK409" s="42">
        <f t="shared" si="514"/>
        <v>224423.49580000655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502"/>
        <v>5</v>
      </c>
      <c r="J410" s="11">
        <f t="shared" si="491"/>
        <v>244824.70283115606</v>
      </c>
      <c r="K410" s="11">
        <f t="shared" si="503"/>
        <v>2448.2470283115608</v>
      </c>
      <c r="L410" s="24">
        <f t="shared" si="510"/>
        <v>26922.423478497185</v>
      </c>
      <c r="M410" s="11">
        <f t="shared" si="489"/>
        <v>602229</v>
      </c>
      <c r="N410" s="78">
        <f t="shared" si="492"/>
        <v>0</v>
      </c>
      <c r="O410" s="35">
        <f t="shared" si="493"/>
        <v>0</v>
      </c>
      <c r="P410" s="35">
        <f t="shared" si="515"/>
        <v>6.0222899999999999</v>
      </c>
      <c r="Q410">
        <f t="shared" si="495"/>
        <v>69</v>
      </c>
      <c r="R410" s="45">
        <f>1000*VLOOKUP(Q410, '[1]Mortality (Interventions) L'!$B$8:$AV$128, 43)</f>
        <v>9.3957083989271553</v>
      </c>
      <c r="S410" s="46">
        <f>VLOOKUP(I410, '[1]Lapse Rates'!$A$4:$F$24, 3)</f>
        <v>2.4845683E-3</v>
      </c>
      <c r="T410" s="33">
        <f>W409</f>
        <v>0.95882686144100226</v>
      </c>
      <c r="U410" s="33">
        <f t="shared" si="511"/>
        <v>9.0088575951581887E-3</v>
      </c>
      <c r="V410" s="39">
        <f t="shared" si="505"/>
        <v>2.3822708251248067E-3</v>
      </c>
      <c r="W410" s="32">
        <f t="shared" si="512"/>
        <v>0.94743573302071926</v>
      </c>
      <c r="X410" s="32"/>
      <c r="Y410" s="5">
        <f t="shared" ref="Y410:Y425" si="518">AA409</f>
        <v>0</v>
      </c>
      <c r="Z410" s="5">
        <f t="shared" si="507"/>
        <v>5.7743334193875331</v>
      </c>
      <c r="AA410" s="5">
        <f t="shared" si="513"/>
        <v>0</v>
      </c>
      <c r="AB410" s="5">
        <f t="shared" si="496"/>
        <v>5.7057327406133469</v>
      </c>
      <c r="AC410" s="32"/>
      <c r="AD410" s="5">
        <f t="shared" ref="AD410:AD424" si="519">$W410*J410</f>
        <v>231955.6717884161</v>
      </c>
      <c r="AE410" s="5">
        <f t="shared" si="498"/>
        <v>-2319.5567178841611</v>
      </c>
      <c r="AF410" s="5">
        <f t="shared" si="516"/>
        <v>-25507.266023044202</v>
      </c>
      <c r="AG410" s="5">
        <f t="shared" si="508"/>
        <v>-5425.3953006745205</v>
      </c>
      <c r="AH410" s="5">
        <f t="shared" si="500"/>
        <v>198703.4537468132</v>
      </c>
      <c r="AI410" s="42">
        <f t="shared" si="517"/>
        <v>0</v>
      </c>
      <c r="AJ410" s="42">
        <f t="shared" ref="AJ410:AJ425" si="520">$D$6*SUM(Y410:Z410,AD410:AE410)</f>
        <v>22527.869350527628</v>
      </c>
      <c r="AK410" s="42">
        <f t="shared" si="514"/>
        <v>221231.32309734082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502"/>
        <v>6</v>
      </c>
      <c r="J411" s="11">
        <f t="shared" si="491"/>
        <v>244824.70283115606</v>
      </c>
      <c r="K411" s="11">
        <f t="shared" si="503"/>
        <v>2448.2470283115608</v>
      </c>
      <c r="L411" s="24">
        <f t="shared" si="510"/>
        <v>26922.423478497185</v>
      </c>
      <c r="M411" s="11">
        <f t="shared" si="489"/>
        <v>602229</v>
      </c>
      <c r="N411" s="78">
        <f t="shared" si="492"/>
        <v>0</v>
      </c>
      <c r="O411" s="35">
        <f t="shared" si="493"/>
        <v>0</v>
      </c>
      <c r="P411" s="35">
        <f t="shared" si="515"/>
        <v>6.0222899999999999</v>
      </c>
      <c r="Q411">
        <f t="shared" si="495"/>
        <v>70</v>
      </c>
      <c r="R411" s="45">
        <f>1000*VLOOKUP(Q411, '[1]Mortality (Interventions) L'!$B$8:$AV$128, 43)</f>
        <v>10.534105865685779</v>
      </c>
      <c r="S411" s="46">
        <f>VLOOKUP(I411, '[1]Lapse Rates'!$A$4:$F$24, 3)</f>
        <v>2.4510465999999999E-3</v>
      </c>
      <c r="T411" s="33">
        <f t="shared" ref="T411:T425" si="521">W410</f>
        <v>0.94743573302071926</v>
      </c>
      <c r="U411" s="33">
        <f t="shared" si="511"/>
        <v>9.9803883125738659E-3</v>
      </c>
      <c r="V411" s="39">
        <f t="shared" si="505"/>
        <v>2.3222091321389417E-3</v>
      </c>
      <c r="W411" s="32">
        <f t="shared" si="512"/>
        <v>0.93513313557600641</v>
      </c>
      <c r="X411" s="32"/>
      <c r="Y411" s="5">
        <f t="shared" si="518"/>
        <v>0</v>
      </c>
      <c r="Z411" s="5">
        <f t="shared" si="507"/>
        <v>5.7057327406133469</v>
      </c>
      <c r="AA411" s="5">
        <f t="shared" si="513"/>
        <v>0</v>
      </c>
      <c r="AB411" s="5">
        <f t="shared" si="496"/>
        <v>5.6316429310480274</v>
      </c>
      <c r="AC411" s="32"/>
      <c r="AD411" s="5">
        <f t="shared" si="519"/>
        <v>228943.69202496295</v>
      </c>
      <c r="AE411" s="5">
        <f t="shared" si="498"/>
        <v>-2289.4369202496296</v>
      </c>
      <c r="AF411" s="5">
        <f t="shared" si="516"/>
        <v>-25176.050284752167</v>
      </c>
      <c r="AG411" s="5">
        <f>-U411*M411</f>
        <v>-6010.4792730930467</v>
      </c>
      <c r="AH411" s="5">
        <f t="shared" si="500"/>
        <v>195467.72554686811</v>
      </c>
      <c r="AI411" s="42">
        <f t="shared" si="517"/>
        <v>0</v>
      </c>
      <c r="AJ411" s="42">
        <f t="shared" si="520"/>
        <v>22235.342158154232</v>
      </c>
      <c r="AK411" s="42">
        <f t="shared" si="514"/>
        <v>217703.06770502235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502"/>
        <v>7</v>
      </c>
      <c r="J412" s="11">
        <f t="shared" si="491"/>
        <v>244824.70283115606</v>
      </c>
      <c r="K412" s="11">
        <f t="shared" si="503"/>
        <v>2448.2470283115608</v>
      </c>
      <c r="L412" s="24">
        <f t="shared" si="510"/>
        <v>26922.423478497185</v>
      </c>
      <c r="M412" s="11">
        <f t="shared" si="489"/>
        <v>602229</v>
      </c>
      <c r="N412" s="78">
        <f t="shared" si="492"/>
        <v>0</v>
      </c>
      <c r="O412" s="35">
        <f t="shared" si="493"/>
        <v>0</v>
      </c>
      <c r="P412" s="35">
        <f t="shared" si="515"/>
        <v>6.0222899999999999</v>
      </c>
      <c r="Q412">
        <f t="shared" si="495"/>
        <v>71</v>
      </c>
      <c r="R412" s="45">
        <f>1000*VLOOKUP(Q412, '[1]Mortality (Interventions) L'!$B$8:$AV$128, 43)</f>
        <v>11.729711924112074</v>
      </c>
      <c r="S412" s="46">
        <f>VLOOKUP(I412, '[1]Lapse Rates'!$A$4:$F$24, 3)</f>
        <v>2.2232648999999998E-3</v>
      </c>
      <c r="T412" s="33">
        <f t="shared" si="521"/>
        <v>0.93513313557600641</v>
      </c>
      <c r="U412" s="33">
        <f t="shared" si="511"/>
        <v>1.0968842290998196E-2</v>
      </c>
      <c r="V412" s="39">
        <f t="shared" si="505"/>
        <v>2.0790486771530762E-3</v>
      </c>
      <c r="W412" s="32">
        <f t="shared" si="512"/>
        <v>0.92208524460785513</v>
      </c>
      <c r="X412" s="32"/>
      <c r="Y412" s="5">
        <f t="shared" si="518"/>
        <v>0</v>
      </c>
      <c r="Z412" s="5">
        <f t="shared" si="507"/>
        <v>5.6316429310480274</v>
      </c>
      <c r="AA412" s="5">
        <f t="shared" si="513"/>
        <v>0</v>
      </c>
      <c r="AB412" s="5">
        <f t="shared" si="496"/>
        <v>5.5530647477494401</v>
      </c>
      <c r="AC412" s="32"/>
      <c r="AD412" s="5">
        <f t="shared" si="519"/>
        <v>225749.24599611197</v>
      </c>
      <c r="AE412" s="5">
        <f t="shared" si="498"/>
        <v>-2257.4924599611199</v>
      </c>
      <c r="AF412" s="5">
        <f t="shared" si="516"/>
        <v>-24824.769438606338</v>
      </c>
      <c r="AG412" s="5">
        <f t="shared" ref="AG412:AG425" si="522">-U412*M412</f>
        <v>-6605.7549240655526</v>
      </c>
      <c r="AH412" s="5">
        <f t="shared" si="500"/>
        <v>192061.22917347896</v>
      </c>
      <c r="AI412" s="42">
        <f t="shared" si="517"/>
        <v>0</v>
      </c>
      <c r="AJ412" s="42">
        <f t="shared" si="520"/>
        <v>21925.093486067937</v>
      </c>
      <c r="AK412" s="42">
        <f t="shared" si="514"/>
        <v>213986.32265954689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502"/>
        <v>8</v>
      </c>
      <c r="J413" s="11">
        <f t="shared" si="491"/>
        <v>244824.70283115606</v>
      </c>
      <c r="K413" s="11">
        <f t="shared" si="503"/>
        <v>2448.2470283115608</v>
      </c>
      <c r="L413" s="24">
        <f t="shared" si="510"/>
        <v>26922.423478497185</v>
      </c>
      <c r="M413" s="11">
        <f t="shared" si="489"/>
        <v>602229</v>
      </c>
      <c r="N413" s="78">
        <f t="shared" si="492"/>
        <v>0</v>
      </c>
      <c r="O413" s="35">
        <f t="shared" si="493"/>
        <v>0</v>
      </c>
      <c r="P413" s="35">
        <f t="shared" si="515"/>
        <v>6.0222899999999999</v>
      </c>
      <c r="Q413">
        <f t="shared" si="495"/>
        <v>72</v>
      </c>
      <c r="R413" s="45">
        <f>1000*VLOOKUP(Q413, '[1]Mortality (Interventions) L'!$B$8:$AV$128, 43)</f>
        <v>13.115503766053566</v>
      </c>
      <c r="S413" s="46">
        <f>VLOOKUP(I413, '[1]Lapse Rates'!$A$4:$F$24, 3)</f>
        <v>2.1873403E-3</v>
      </c>
      <c r="T413" s="33">
        <f t="shared" si="521"/>
        <v>0.92208524460785513</v>
      </c>
      <c r="U413" s="33">
        <f t="shared" si="511"/>
        <v>1.2093612498276748E-2</v>
      </c>
      <c r="V413" s="39">
        <f t="shared" si="505"/>
        <v>2.0169142155661191E-3</v>
      </c>
      <c r="W413" s="32">
        <f t="shared" si="512"/>
        <v>0.9079747178940123</v>
      </c>
      <c r="X413" s="32"/>
      <c r="Y413" s="5">
        <f t="shared" si="518"/>
        <v>0</v>
      </c>
      <c r="Z413" s="5">
        <f t="shared" si="507"/>
        <v>5.5530647477494401</v>
      </c>
      <c r="AA413" s="5">
        <f t="shared" si="513"/>
        <v>0</v>
      </c>
      <c r="AB413" s="5">
        <f t="shared" si="496"/>
        <v>5.4680870638259309</v>
      </c>
      <c r="AC413" s="32"/>
      <c r="AD413" s="5">
        <f t="shared" si="519"/>
        <v>222294.6404866043</v>
      </c>
      <c r="AE413" s="5">
        <f t="shared" si="498"/>
        <v>-2222.9464048660434</v>
      </c>
      <c r="AF413" s="5">
        <f t="shared" si="516"/>
        <v>-24444.879862911614</v>
      </c>
      <c r="AG413" s="5">
        <f t="shared" si="522"/>
        <v>-7283.1241612247077</v>
      </c>
      <c r="AH413" s="5">
        <f t="shared" si="500"/>
        <v>188343.69005760195</v>
      </c>
      <c r="AI413" s="42">
        <f t="shared" si="517"/>
        <v>0</v>
      </c>
      <c r="AJ413" s="42">
        <f t="shared" si="520"/>
        <v>21589.577945070279</v>
      </c>
      <c r="AK413" s="42">
        <f t="shared" si="514"/>
        <v>209933.26800267224</v>
      </c>
    </row>
    <row r="414" spans="1:39" ht="15" x14ac:dyDescent="0.2">
      <c r="A414" s="12"/>
      <c r="B414" s="13">
        <v>1</v>
      </c>
      <c r="C414" s="10">
        <f>$H$404*0.14+$B$417</f>
        <v>34267.164563431863</v>
      </c>
      <c r="D414" s="1"/>
      <c r="E414" s="81" t="s">
        <v>51</v>
      </c>
      <c r="F414" s="13"/>
      <c r="G414" s="8"/>
      <c r="I414" s="2">
        <f t="shared" si="502"/>
        <v>9</v>
      </c>
      <c r="J414" s="11">
        <f t="shared" si="491"/>
        <v>244824.70283115606</v>
      </c>
      <c r="K414" s="11">
        <f t="shared" si="503"/>
        <v>2448.2470283115608</v>
      </c>
      <c r="L414" s="24">
        <f t="shared" si="510"/>
        <v>26922.423478497185</v>
      </c>
      <c r="M414" s="11">
        <f t="shared" si="489"/>
        <v>602229</v>
      </c>
      <c r="N414" s="78">
        <f t="shared" si="492"/>
        <v>0</v>
      </c>
      <c r="O414" s="35">
        <f t="shared" si="493"/>
        <v>0</v>
      </c>
      <c r="P414" s="35">
        <f t="shared" si="515"/>
        <v>6.0222899999999999</v>
      </c>
      <c r="Q414">
        <f t="shared" si="495"/>
        <v>73</v>
      </c>
      <c r="R414" s="45">
        <f>1000*VLOOKUP(Q414, '[1]Mortality (Interventions) L'!$B$8:$AV$128, 43)</f>
        <v>14.723074322964223</v>
      </c>
      <c r="S414" s="46">
        <f>VLOOKUP(I414, '[1]Lapse Rates'!$A$4:$F$24, 3)</f>
        <v>1.9768835000000002E-3</v>
      </c>
      <c r="T414" s="33">
        <f t="shared" si="521"/>
        <v>0.9079747178940123</v>
      </c>
      <c r="U414" s="33">
        <f t="shared" si="511"/>
        <v>1.3368179254926015E-2</v>
      </c>
      <c r="V414" s="39">
        <f t="shared" si="505"/>
        <v>1.7949602382218279E-3</v>
      </c>
      <c r="W414" s="32">
        <f t="shared" si="512"/>
        <v>0.89281157840086445</v>
      </c>
      <c r="X414" s="32"/>
      <c r="Y414" s="5">
        <f t="shared" si="518"/>
        <v>0</v>
      </c>
      <c r="Z414" s="5">
        <f t="shared" si="507"/>
        <v>5.4680870638259309</v>
      </c>
      <c r="AA414" s="5">
        <f t="shared" si="513"/>
        <v>0</v>
      </c>
      <c r="AB414" s="5">
        <f t="shared" si="496"/>
        <v>5.3767702404877422</v>
      </c>
      <c r="AC414" s="32"/>
      <c r="AD414" s="5">
        <f t="shared" si="519"/>
        <v>218582.32936620704</v>
      </c>
      <c r="AE414" s="5">
        <f t="shared" si="498"/>
        <v>-2185.8232936620707</v>
      </c>
      <c r="AF414" s="5">
        <f t="shared" si="516"/>
        <v>-24036.651400213563</v>
      </c>
      <c r="AG414" s="5">
        <f t="shared" si="522"/>
        <v>-8050.7052245148388</v>
      </c>
      <c r="AH414" s="5">
        <f t="shared" si="500"/>
        <v>184309.14944781654</v>
      </c>
      <c r="AI414" s="42">
        <f t="shared" si="517"/>
        <v>0</v>
      </c>
      <c r="AJ414" s="42">
        <f t="shared" si="520"/>
        <v>21229.033665057625</v>
      </c>
      <c r="AK414" s="42">
        <f t="shared" si="514"/>
        <v>205538.18311287416</v>
      </c>
    </row>
    <row r="415" spans="1:39" ht="15" x14ac:dyDescent="0.2">
      <c r="A415" s="12"/>
      <c r="B415" s="70" t="s">
        <v>49</v>
      </c>
      <c r="C415" s="10">
        <f>$H$404*0.11+$B$417</f>
        <v>26922.423478497185</v>
      </c>
      <c r="D415" s="1"/>
      <c r="E415" s="1"/>
      <c r="F415" s="1"/>
      <c r="I415" s="2">
        <f t="shared" si="502"/>
        <v>10</v>
      </c>
      <c r="J415" s="11">
        <f t="shared" si="491"/>
        <v>244824.70283115606</v>
      </c>
      <c r="K415" s="11">
        <f t="shared" si="503"/>
        <v>2448.2470283115608</v>
      </c>
      <c r="L415" s="24">
        <f t="shared" si="510"/>
        <v>26922.423478497185</v>
      </c>
      <c r="M415" s="11">
        <f t="shared" si="489"/>
        <v>602229</v>
      </c>
      <c r="N415" s="78">
        <f t="shared" si="492"/>
        <v>0</v>
      </c>
      <c r="O415" s="35">
        <f t="shared" si="493"/>
        <v>0</v>
      </c>
      <c r="P415" s="35">
        <f t="shared" si="515"/>
        <v>6.0222899999999999</v>
      </c>
      <c r="Q415">
        <f t="shared" si="495"/>
        <v>74</v>
      </c>
      <c r="R415" s="45">
        <f>1000*VLOOKUP(Q415, '[1]Mortality (Interventions) L'!$B$8:$AV$128, 43)</f>
        <v>16.644528569622995</v>
      </c>
      <c r="S415" s="46">
        <f>VLOOKUP(I415, '[1]Lapse Rates'!$A$4:$F$24, 3)</f>
        <v>1.6914747999999999E-3</v>
      </c>
      <c r="T415" s="33">
        <f t="shared" si="521"/>
        <v>0.89281157840086445</v>
      </c>
      <c r="U415" s="33">
        <f t="shared" si="511"/>
        <v>1.4860427823983389E-2</v>
      </c>
      <c r="V415" s="39">
        <f t="shared" si="505"/>
        <v>1.5101682860132865E-3</v>
      </c>
      <c r="W415" s="32">
        <f t="shared" si="512"/>
        <v>0.87644098229086775</v>
      </c>
      <c r="X415" s="32"/>
      <c r="Y415" s="5">
        <f t="shared" si="518"/>
        <v>0</v>
      </c>
      <c r="Z415" s="5">
        <f t="shared" si="507"/>
        <v>5.3767702404877422</v>
      </c>
      <c r="AA415" s="5">
        <f t="shared" si="513"/>
        <v>0</v>
      </c>
      <c r="AB415" s="5">
        <f t="shared" si="496"/>
        <v>5.2781817632404699</v>
      </c>
      <c r="AC415" s="32"/>
      <c r="AD415" s="5">
        <f t="shared" si="519"/>
        <v>214574.4030384082</v>
      </c>
      <c r="AE415" s="5">
        <f t="shared" si="498"/>
        <v>-2145.7440303840822</v>
      </c>
      <c r="AF415" s="5">
        <f t="shared" si="516"/>
        <v>-23595.915279144792</v>
      </c>
      <c r="AG415" s="5">
        <f t="shared" si="522"/>
        <v>-8949.3805880096934</v>
      </c>
      <c r="AH415" s="5">
        <f>SUM(AD415:AG415)</f>
        <v>179883.36314086962</v>
      </c>
      <c r="AI415" s="42">
        <f t="shared" si="517"/>
        <v>0</v>
      </c>
      <c r="AJ415" s="42">
        <f t="shared" si="520"/>
        <v>20839.778909847759</v>
      </c>
      <c r="AK415" s="42">
        <f t="shared" si="514"/>
        <v>200723.14205071738</v>
      </c>
    </row>
    <row r="416" spans="1:39" ht="15" x14ac:dyDescent="0.2">
      <c r="D416" s="1"/>
      <c r="E416" s="1"/>
      <c r="F416" s="1"/>
      <c r="I416" s="2">
        <f t="shared" si="502"/>
        <v>11</v>
      </c>
      <c r="J416" s="11">
        <f t="shared" si="491"/>
        <v>244824.70283115606</v>
      </c>
      <c r="K416" s="11">
        <f t="shared" si="503"/>
        <v>2448.2470283115608</v>
      </c>
      <c r="L416" s="24">
        <f t="shared" si="510"/>
        <v>26922.423478497185</v>
      </c>
      <c r="M416" s="11">
        <f t="shared" si="489"/>
        <v>602229</v>
      </c>
      <c r="N416" s="78">
        <f t="shared" si="492"/>
        <v>0</v>
      </c>
      <c r="O416" s="35">
        <f t="shared" si="493"/>
        <v>0</v>
      </c>
      <c r="P416" s="35">
        <f t="shared" si="515"/>
        <v>6.0222899999999999</v>
      </c>
      <c r="Q416">
        <f t="shared" si="495"/>
        <v>75</v>
      </c>
      <c r="R416" s="45">
        <f>1000*VLOOKUP(Q416, '[1]Mortality (Interventions) L'!$B$8:$AV$128, 43)</f>
        <v>18.875295867466239</v>
      </c>
      <c r="S416" s="46">
        <f>VLOOKUP(I416, '[1]Lapse Rates'!$A$4:$F$24, 3)</f>
        <v>1.5867464999999999E-3</v>
      </c>
      <c r="T416" s="33">
        <f t="shared" si="521"/>
        <v>0.87644098229086775</v>
      </c>
      <c r="U416" s="33">
        <f t="shared" si="511"/>
        <v>1.6543082851112868E-2</v>
      </c>
      <c r="V416" s="39">
        <f t="shared" si="505"/>
        <v>1.3906896611065964E-3</v>
      </c>
      <c r="W416" s="32">
        <f t="shared" si="512"/>
        <v>0.85850720977864825</v>
      </c>
      <c r="X416" s="31"/>
      <c r="Y416" s="5">
        <f t="shared" si="518"/>
        <v>0</v>
      </c>
      <c r="Z416" s="5">
        <f t="shared" si="507"/>
        <v>5.2781817632404699</v>
      </c>
      <c r="AA416" s="5">
        <f t="shared" si="513"/>
        <v>0</v>
      </c>
      <c r="AB416" s="5">
        <f t="shared" si="496"/>
        <v>5.1701793843778558</v>
      </c>
      <c r="AC416" s="32"/>
      <c r="AD416" s="5">
        <f t="shared" si="519"/>
        <v>210183.77251246251</v>
      </c>
      <c r="AE416" s="5">
        <f t="shared" si="498"/>
        <v>-2101.8377251246252</v>
      </c>
      <c r="AF416" s="5">
        <f t="shared" si="516"/>
        <v>-23113.094661003786</v>
      </c>
      <c r="AG416" s="5">
        <f t="shared" si="522"/>
        <v>-9962.7242423428524</v>
      </c>
      <c r="AH416" s="5">
        <f t="shared" ref="AH416:AH425" si="523">SUM(AD416:AG416)</f>
        <v>175006.11588399127</v>
      </c>
      <c r="AI416" s="42">
        <f t="shared" si="517"/>
        <v>0</v>
      </c>
      <c r="AJ416" s="42">
        <f t="shared" si="520"/>
        <v>20413.355592268825</v>
      </c>
      <c r="AK416" s="42">
        <f t="shared" ref="AK416:AK425" si="524">SUM(AH416:AJ416)</f>
        <v>195419.47147626011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502"/>
        <v>12</v>
      </c>
      <c r="J417" s="11">
        <f t="shared" si="491"/>
        <v>244824.70283115606</v>
      </c>
      <c r="K417" s="11">
        <f t="shared" si="503"/>
        <v>2448.2470283115608</v>
      </c>
      <c r="L417" s="24">
        <f t="shared" si="510"/>
        <v>26922.423478497185</v>
      </c>
      <c r="M417" s="11">
        <f t="shared" si="489"/>
        <v>602229</v>
      </c>
      <c r="N417" s="78">
        <f t="shared" si="492"/>
        <v>0</v>
      </c>
      <c r="O417" s="35">
        <f t="shared" si="493"/>
        <v>0</v>
      </c>
      <c r="P417" s="35">
        <f t="shared" si="515"/>
        <v>6.0222899999999999</v>
      </c>
      <c r="Q417">
        <f t="shared" si="495"/>
        <v>76</v>
      </c>
      <c r="R417" s="45">
        <f>1000*VLOOKUP(Q417, '[1]Mortality (Interventions) L'!$B$8:$AV$128, 43)</f>
        <v>21.456048006111029</v>
      </c>
      <c r="S417" s="46">
        <f>VLOOKUP(I417, '[1]Lapse Rates'!$A$4:$F$24, 3)</f>
        <v>1.4412507000000001E-3</v>
      </c>
      <c r="T417" s="33">
        <f t="shared" si="521"/>
        <v>0.85850720977864825</v>
      </c>
      <c r="U417" s="33">
        <f t="shared" si="511"/>
        <v>1.8420171906603108E-2</v>
      </c>
      <c r="V417" s="39">
        <f t="shared" si="505"/>
        <v>1.2373241170485236E-3</v>
      </c>
      <c r="W417" s="32">
        <f t="shared" si="512"/>
        <v>0.83884971375499662</v>
      </c>
      <c r="X417" s="31"/>
      <c r="Y417" s="5">
        <f t="shared" si="518"/>
        <v>0</v>
      </c>
      <c r="Z417" s="5">
        <f t="shared" si="507"/>
        <v>5.1701793843778558</v>
      </c>
      <c r="AA417" s="5">
        <f t="shared" si="513"/>
        <v>0</v>
      </c>
      <c r="AB417" s="5">
        <f t="shared" si="496"/>
        <v>5.0517962426495782</v>
      </c>
      <c r="AC417" s="32"/>
      <c r="AD417" s="5">
        <f t="shared" si="519"/>
        <v>205371.13189006737</v>
      </c>
      <c r="AE417" s="5">
        <f t="shared" si="498"/>
        <v>-2053.7113189006741</v>
      </c>
      <c r="AF417" s="5">
        <f t="shared" si="516"/>
        <v>-22583.867228528165</v>
      </c>
      <c r="AG417" s="5">
        <f t="shared" si="522"/>
        <v>-11093.161707141682</v>
      </c>
      <c r="AH417" s="5">
        <f t="shared" si="523"/>
        <v>169640.39163549687</v>
      </c>
      <c r="AI417" s="42">
        <f t="shared" si="517"/>
        <v>0</v>
      </c>
      <c r="AJ417" s="42">
        <f t="shared" si="520"/>
        <v>19945.946152629062</v>
      </c>
      <c r="AK417" s="42">
        <f t="shared" si="524"/>
        <v>189586.33778812594</v>
      </c>
    </row>
    <row r="418" spans="1:37" ht="15" x14ac:dyDescent="0.2">
      <c r="A418" s="48"/>
      <c r="D418" s="1"/>
      <c r="E418" s="1"/>
      <c r="F418" s="1"/>
      <c r="I418" s="2">
        <f t="shared" si="502"/>
        <v>13</v>
      </c>
      <c r="J418" s="11">
        <f t="shared" si="491"/>
        <v>244824.70283115606</v>
      </c>
      <c r="K418" s="11">
        <f t="shared" si="503"/>
        <v>2448.2470283115608</v>
      </c>
      <c r="L418" s="24">
        <f t="shared" si="510"/>
        <v>26922.423478497185</v>
      </c>
      <c r="M418" s="11">
        <f t="shared" si="489"/>
        <v>602229</v>
      </c>
      <c r="N418" s="78">
        <f t="shared" si="492"/>
        <v>0</v>
      </c>
      <c r="O418" s="35">
        <f t="shared" si="493"/>
        <v>0</v>
      </c>
      <c r="P418" s="35">
        <f t="shared" si="515"/>
        <v>6.0222899999999999</v>
      </c>
      <c r="Q418">
        <f t="shared" si="495"/>
        <v>77</v>
      </c>
      <c r="R418" s="45">
        <f>1000*VLOOKUP(Q418, '[1]Mortality (Interventions) L'!$B$8:$AV$128, 43)</f>
        <v>24.458178683101881</v>
      </c>
      <c r="S418" s="46">
        <f>VLOOKUP(I418, '[1]Lapse Rates'!$A$4:$F$24, 3)</f>
        <v>1.3481251E-3</v>
      </c>
      <c r="T418" s="33">
        <f t="shared" si="521"/>
        <v>0.83884971375499662</v>
      </c>
      <c r="U418" s="33">
        <f t="shared" si="511"/>
        <v>2.0516736187288571E-2</v>
      </c>
      <c r="V418" s="39">
        <f t="shared" si="505"/>
        <v>1.1308743542409261E-3</v>
      </c>
      <c r="W418" s="32">
        <f t="shared" si="512"/>
        <v>0.81720210321346709</v>
      </c>
      <c r="X418" s="31"/>
      <c r="Y418" s="5">
        <f t="shared" si="518"/>
        <v>0</v>
      </c>
      <c r="Z418" s="5">
        <f t="shared" si="507"/>
        <v>5.0517962426495782</v>
      </c>
      <c r="AA418" s="5">
        <f t="shared" si="513"/>
        <v>0</v>
      </c>
      <c r="AB418" s="5">
        <f t="shared" si="496"/>
        <v>4.9214280541614306</v>
      </c>
      <c r="AC418" s="32"/>
      <c r="AD418" s="5">
        <f t="shared" si="519"/>
        <v>200071.26207223281</v>
      </c>
      <c r="AE418" s="5">
        <f t="shared" si="498"/>
        <v>-2000.7126207223282</v>
      </c>
      <c r="AF418" s="5">
        <f t="shared" si="516"/>
        <v>-22001.061090231527</v>
      </c>
      <c r="AG418" s="5">
        <f t="shared" si="522"/>
        <v>-12355.773517334608</v>
      </c>
      <c r="AH418" s="5">
        <f t="shared" si="523"/>
        <v>163713.71484394436</v>
      </c>
      <c r="AI418" s="42">
        <f t="shared" si="517"/>
        <v>0</v>
      </c>
      <c r="AJ418" s="42">
        <f t="shared" si="520"/>
        <v>19431.216482404583</v>
      </c>
      <c r="AK418" s="42">
        <f t="shared" si="524"/>
        <v>183144.93132634895</v>
      </c>
    </row>
    <row r="419" spans="1:37" ht="15" x14ac:dyDescent="0.2">
      <c r="A419" s="48"/>
      <c r="D419" s="1"/>
      <c r="E419" s="1"/>
      <c r="F419" s="37"/>
      <c r="I419" s="2">
        <f t="shared" si="502"/>
        <v>14</v>
      </c>
      <c r="J419" s="11">
        <f t="shared" si="491"/>
        <v>244824.70283115606</v>
      </c>
      <c r="K419" s="11">
        <f t="shared" si="503"/>
        <v>2448.2470283115608</v>
      </c>
      <c r="L419" s="24">
        <f t="shared" si="510"/>
        <v>26922.423478497185</v>
      </c>
      <c r="M419" s="11">
        <f t="shared" si="489"/>
        <v>602229</v>
      </c>
      <c r="N419" s="78">
        <f t="shared" si="492"/>
        <v>0</v>
      </c>
      <c r="O419" s="35">
        <f t="shared" si="493"/>
        <v>0</v>
      </c>
      <c r="P419" s="35">
        <f t="shared" si="515"/>
        <v>6.0222899999999999</v>
      </c>
      <c r="Q419">
        <f t="shared" si="495"/>
        <v>78</v>
      </c>
      <c r="R419" s="45">
        <f>1000*VLOOKUP(Q419, '[1]Mortality (Interventions) L'!$B$8:$AV$128, 43)</f>
        <v>27.846656568517101</v>
      </c>
      <c r="S419" s="46">
        <f>VLOOKUP(I419, '[1]Lapse Rates'!$A$4:$F$24, 3)</f>
        <v>1.1365788999999999E-3</v>
      </c>
      <c r="T419" s="33">
        <f t="shared" si="521"/>
        <v>0.81720210321346709</v>
      </c>
      <c r="U419" s="33">
        <f t="shared" si="511"/>
        <v>2.275634631525528E-2</v>
      </c>
      <c r="V419" s="39">
        <f t="shared" si="505"/>
        <v>9.2881466754804888E-4</v>
      </c>
      <c r="W419" s="32">
        <f t="shared" si="512"/>
        <v>0.79351694223066371</v>
      </c>
      <c r="X419" s="31"/>
      <c r="Y419" s="5">
        <f t="shared" si="518"/>
        <v>0</v>
      </c>
      <c r="Z419" s="5">
        <f t="shared" si="507"/>
        <v>4.9214280541614306</v>
      </c>
      <c r="AA419" s="5">
        <f t="shared" si="513"/>
        <v>0</v>
      </c>
      <c r="AB419" s="5">
        <f t="shared" si="496"/>
        <v>4.7787891460263037</v>
      </c>
      <c r="AC419" s="32"/>
      <c r="AD419" s="5">
        <f t="shared" si="519"/>
        <v>194272.54957310986</v>
      </c>
      <c r="AE419" s="5">
        <f t="shared" si="498"/>
        <v>-1942.7254957310988</v>
      </c>
      <c r="AF419" s="5">
        <f t="shared" si="516"/>
        <v>-21363.399156096115</v>
      </c>
      <c r="AG419" s="5">
        <f t="shared" si="522"/>
        <v>-13704.531685089873</v>
      </c>
      <c r="AH419" s="5">
        <f t="shared" si="523"/>
        <v>157261.89323619276</v>
      </c>
      <c r="AI419" s="42">
        <f t="shared" si="517"/>
        <v>0</v>
      </c>
      <c r="AJ419" s="42">
        <f t="shared" si="520"/>
        <v>18868.038534082971</v>
      </c>
      <c r="AK419" s="42">
        <f t="shared" si="524"/>
        <v>176129.93177027573</v>
      </c>
    </row>
    <row r="420" spans="1:37" ht="15" x14ac:dyDescent="0.2">
      <c r="A420" s="48"/>
      <c r="D420" s="1"/>
      <c r="E420" s="1"/>
      <c r="F420" s="1"/>
      <c r="I420" s="2">
        <f t="shared" si="502"/>
        <v>15</v>
      </c>
      <c r="J420" s="11">
        <f t="shared" si="491"/>
        <v>244824.70283115606</v>
      </c>
      <c r="K420" s="11">
        <f t="shared" si="503"/>
        <v>2448.2470283115608</v>
      </c>
      <c r="L420" s="24">
        <f t="shared" si="510"/>
        <v>26922.423478497185</v>
      </c>
      <c r="M420" s="11">
        <f t="shared" si="489"/>
        <v>602229</v>
      </c>
      <c r="N420" s="78">
        <f t="shared" si="492"/>
        <v>0</v>
      </c>
      <c r="O420" s="35">
        <f t="shared" si="493"/>
        <v>0</v>
      </c>
      <c r="P420" s="35">
        <f t="shared" si="515"/>
        <v>6.0222899999999999</v>
      </c>
      <c r="Q420">
        <f t="shared" si="495"/>
        <v>79</v>
      </c>
      <c r="R420" s="45">
        <f>1000*VLOOKUP(Q420, '[1]Mortality (Interventions) L'!$B$8:$AV$128, 43)</f>
        <v>31.653532168879924</v>
      </c>
      <c r="S420" s="46">
        <f>VLOOKUP(I420, '[1]Lapse Rates'!$A$4:$F$24, 3)</f>
        <v>1.0075606E-3</v>
      </c>
      <c r="T420" s="33">
        <f t="shared" si="521"/>
        <v>0.79351694223066371</v>
      </c>
      <c r="U420" s="33">
        <f t="shared" si="511"/>
        <v>2.5117614057449549E-2</v>
      </c>
      <c r="V420" s="39">
        <f t="shared" si="505"/>
        <v>7.9951640642409285E-4</v>
      </c>
      <c r="W420" s="32">
        <f t="shared" si="512"/>
        <v>0.76759981176679004</v>
      </c>
      <c r="X420" s="31"/>
      <c r="Y420" s="5">
        <f t="shared" si="518"/>
        <v>0</v>
      </c>
      <c r="Z420" s="5">
        <f t="shared" si="507"/>
        <v>4.7787891460263037</v>
      </c>
      <c r="AA420" s="5">
        <f t="shared" si="513"/>
        <v>0</v>
      </c>
      <c r="AB420" s="5">
        <f t="shared" si="496"/>
        <v>4.6227086704050215</v>
      </c>
      <c r="AC420" s="32"/>
      <c r="AD420" s="5">
        <f t="shared" si="519"/>
        <v>187927.39580905568</v>
      </c>
      <c r="AE420" s="5">
        <f t="shared" si="498"/>
        <v>-1879.2739580905572</v>
      </c>
      <c r="AF420" s="5">
        <f t="shared" si="516"/>
        <v>-20665.647194400248</v>
      </c>
      <c r="AG420" s="5">
        <f t="shared" si="522"/>
        <v>-15126.555596203783</v>
      </c>
      <c r="AH420" s="5">
        <f t="shared" si="523"/>
        <v>150255.91906036111</v>
      </c>
      <c r="AI420" s="42">
        <f t="shared" si="517"/>
        <v>0</v>
      </c>
      <c r="AJ420" s="42">
        <f t="shared" si="520"/>
        <v>18251.789552794904</v>
      </c>
      <c r="AK420" s="42">
        <f t="shared" si="524"/>
        <v>168507.70861315602</v>
      </c>
    </row>
    <row r="421" spans="1:37" ht="15" x14ac:dyDescent="0.2">
      <c r="I421" s="2">
        <f t="shared" si="502"/>
        <v>16</v>
      </c>
      <c r="J421" s="11">
        <f t="shared" si="491"/>
        <v>244824.70283115606</v>
      </c>
      <c r="K421" s="11">
        <f t="shared" si="503"/>
        <v>2448.2470283115608</v>
      </c>
      <c r="L421" s="24">
        <f t="shared" si="510"/>
        <v>26922.423478497185</v>
      </c>
      <c r="M421" s="11">
        <f t="shared" si="489"/>
        <v>602229</v>
      </c>
      <c r="N421" s="78">
        <f t="shared" si="492"/>
        <v>0</v>
      </c>
      <c r="O421" s="35">
        <f t="shared" si="493"/>
        <v>0</v>
      </c>
      <c r="P421" s="35">
        <f t="shared" si="515"/>
        <v>6.0222899999999999</v>
      </c>
      <c r="Q421">
        <f t="shared" si="495"/>
        <v>80</v>
      </c>
      <c r="R421" s="45">
        <f>1000*VLOOKUP(Q421, '[1]Mortality (Interventions) L'!$B$8:$AV$128, 43)</f>
        <v>35.853313511027842</v>
      </c>
      <c r="S421" s="46">
        <f>VLOOKUP(I421, '[1]Lapse Rates'!$A$4:$F$24, 3)</f>
        <v>8.9731130000000002E-4</v>
      </c>
      <c r="T421" s="33">
        <f t="shared" si="521"/>
        <v>0.76759981176679004</v>
      </c>
      <c r="U421" s="33">
        <f t="shared" si="511"/>
        <v>2.7520996702280684E-2</v>
      </c>
      <c r="V421" s="39">
        <f t="shared" si="505"/>
        <v>6.8877598497621363E-4</v>
      </c>
      <c r="W421" s="32">
        <f t="shared" si="512"/>
        <v>0.73939003907953316</v>
      </c>
      <c r="X421" s="31"/>
      <c r="Y421" s="5">
        <f t="shared" si="518"/>
        <v>0</v>
      </c>
      <c r="Z421" s="5">
        <f t="shared" si="507"/>
        <v>4.6227086704050215</v>
      </c>
      <c r="AA421" s="5">
        <f t="shared" si="513"/>
        <v>0</v>
      </c>
      <c r="AB421" s="5">
        <f t="shared" si="496"/>
        <v>4.4528212384482817</v>
      </c>
      <c r="AC421" s="32"/>
      <c r="AD421" s="5">
        <f t="shared" si="519"/>
        <v>181020.94659396357</v>
      </c>
      <c r="AE421" s="5">
        <f t="shared" si="498"/>
        <v>-1810.2094659396359</v>
      </c>
      <c r="AF421" s="5">
        <f t="shared" si="516"/>
        <v>-19906.171747881774</v>
      </c>
      <c r="AG421" s="5">
        <f t="shared" si="522"/>
        <v>-16573.942323017793</v>
      </c>
      <c r="AH421" s="5">
        <f t="shared" si="523"/>
        <v>142730.62305712438</v>
      </c>
      <c r="AI421" s="42">
        <f t="shared" si="517"/>
        <v>0</v>
      </c>
      <c r="AJ421" s="42">
        <f t="shared" si="520"/>
        <v>17581.026799979718</v>
      </c>
      <c r="AK421" s="42">
        <f t="shared" si="524"/>
        <v>160311.64985710409</v>
      </c>
    </row>
    <row r="422" spans="1:37" ht="15" x14ac:dyDescent="0.2">
      <c r="I422" s="2">
        <f t="shared" si="502"/>
        <v>17</v>
      </c>
      <c r="J422" s="11">
        <f t="shared" si="491"/>
        <v>244824.70283115606</v>
      </c>
      <c r="K422" s="11">
        <f t="shared" si="503"/>
        <v>2448.2470283115608</v>
      </c>
      <c r="L422" s="24">
        <f t="shared" si="510"/>
        <v>26922.423478497185</v>
      </c>
      <c r="M422" s="11">
        <f t="shared" si="489"/>
        <v>602229</v>
      </c>
      <c r="N422" s="78">
        <f t="shared" si="492"/>
        <v>0</v>
      </c>
      <c r="O422" s="35">
        <f t="shared" si="493"/>
        <v>0</v>
      </c>
      <c r="P422" s="35">
        <f t="shared" si="515"/>
        <v>6.0222899999999999</v>
      </c>
      <c r="Q422">
        <f t="shared" si="495"/>
        <v>81</v>
      </c>
      <c r="R422" s="45">
        <f>1000*VLOOKUP(Q422, '[1]Mortality (Interventions) L'!$B$8:$AV$128, 43)</f>
        <v>40.515783571084697</v>
      </c>
      <c r="S422" s="46">
        <f>VLOOKUP(I422, '[1]Lapse Rates'!$A$4:$F$24, 3)</f>
        <v>7.4594940000000001E-4</v>
      </c>
      <c r="T422" s="33">
        <f t="shared" si="521"/>
        <v>0.73939003907953316</v>
      </c>
      <c r="U422" s="33">
        <f t="shared" si="511"/>
        <v>2.9956966797962219E-2</v>
      </c>
      <c r="V422" s="39">
        <f t="shared" si="505"/>
        <v>5.5154755601735433E-4</v>
      </c>
      <c r="W422" s="32">
        <f t="shared" si="512"/>
        <v>0.70888152472555355</v>
      </c>
      <c r="X422" s="31"/>
      <c r="Y422" s="5">
        <f t="shared" si="518"/>
        <v>0</v>
      </c>
      <c r="Z422" s="5">
        <f t="shared" si="507"/>
        <v>4.4528212384482817</v>
      </c>
      <c r="AA422" s="5">
        <f t="shared" si="513"/>
        <v>0</v>
      </c>
      <c r="AB422" s="5">
        <f t="shared" si="496"/>
        <v>4.269090117539454</v>
      </c>
      <c r="AC422" s="32"/>
      <c r="AD422" s="5">
        <f t="shared" si="519"/>
        <v>173551.70863343045</v>
      </c>
      <c r="AE422" s="5">
        <f t="shared" si="498"/>
        <v>-1735.5170863343046</v>
      </c>
      <c r="AF422" s="5">
        <f t="shared" si="516"/>
        <v>-19084.808604744125</v>
      </c>
      <c r="AG422" s="5">
        <f t="shared" si="522"/>
        <v>-18040.954157769989</v>
      </c>
      <c r="AH422" s="5">
        <f t="shared" si="523"/>
        <v>134690.42878458204</v>
      </c>
      <c r="AI422" s="42">
        <f t="shared" si="517"/>
        <v>0</v>
      </c>
      <c r="AJ422" s="42">
        <f t="shared" si="520"/>
        <v>16855.605212533628</v>
      </c>
      <c r="AK422" s="42">
        <f t="shared" si="524"/>
        <v>151546.03399711568</v>
      </c>
    </row>
    <row r="423" spans="1:37" ht="15" x14ac:dyDescent="0.2">
      <c r="I423" s="2">
        <f t="shared" si="502"/>
        <v>18</v>
      </c>
      <c r="J423" s="11">
        <f t="shared" si="491"/>
        <v>244824.70283115606</v>
      </c>
      <c r="K423" s="11">
        <f t="shared" si="503"/>
        <v>2448.2470283115608</v>
      </c>
      <c r="L423" s="24">
        <f t="shared" si="510"/>
        <v>26922.423478497185</v>
      </c>
      <c r="M423" s="11">
        <f t="shared" si="489"/>
        <v>602229</v>
      </c>
      <c r="N423" s="78">
        <f t="shared" si="492"/>
        <v>0</v>
      </c>
      <c r="O423" s="35">
        <f t="shared" si="493"/>
        <v>0</v>
      </c>
      <c r="P423" s="35">
        <f t="shared" si="515"/>
        <v>6.0222899999999999</v>
      </c>
      <c r="Q423">
        <f t="shared" si="495"/>
        <v>82</v>
      </c>
      <c r="R423" s="45">
        <f>1000*VLOOKUP(Q423, '[1]Mortality (Interventions) L'!$B$8:$AV$128, 43)</f>
        <v>45.803677962039806</v>
      </c>
      <c r="S423" s="46">
        <f>VLOOKUP(I423, '[1]Lapse Rates'!$A$4:$F$24, 3)</f>
        <v>5.9837330000000002E-4</v>
      </c>
      <c r="T423" s="33">
        <f t="shared" si="521"/>
        <v>0.70888152472555355</v>
      </c>
      <c r="U423" s="33">
        <f t="shared" si="511"/>
        <v>3.2469381071769013E-2</v>
      </c>
      <c r="V423" s="39">
        <f t="shared" si="505"/>
        <v>4.2417577725906109E-4</v>
      </c>
      <c r="W423" s="32">
        <f t="shared" si="512"/>
        <v>0.67598796787652549</v>
      </c>
      <c r="X423" s="31"/>
      <c r="Y423" s="5">
        <f t="shared" si="518"/>
        <v>0</v>
      </c>
      <c r="Z423" s="5">
        <f t="shared" si="507"/>
        <v>4.269090117539454</v>
      </c>
      <c r="AA423" s="5">
        <f t="shared" si="513"/>
        <v>0</v>
      </c>
      <c r="AB423" s="5">
        <f t="shared" si="496"/>
        <v>4.0709955790631209</v>
      </c>
      <c r="AC423" s="32"/>
      <c r="AD423" s="5">
        <f t="shared" si="519"/>
        <v>165498.55335280742</v>
      </c>
      <c r="AE423" s="5">
        <f t="shared" si="498"/>
        <v>-1654.9855335280743</v>
      </c>
      <c r="AF423" s="5">
        <f t="shared" si="516"/>
        <v>-18199.234337540569</v>
      </c>
      <c r="AG423" s="5">
        <f t="shared" si="522"/>
        <v>-19554.002893470381</v>
      </c>
      <c r="AH423" s="5">
        <f t="shared" si="523"/>
        <v>126090.33058826838</v>
      </c>
      <c r="AI423" s="42">
        <f t="shared" si="517"/>
        <v>0</v>
      </c>
      <c r="AJ423" s="42">
        <f t="shared" si="520"/>
        <v>16073.472800811833</v>
      </c>
      <c r="AK423" s="42">
        <f t="shared" si="524"/>
        <v>142163.80338908022</v>
      </c>
    </row>
    <row r="424" spans="1:37" ht="15" x14ac:dyDescent="0.2">
      <c r="I424" s="2">
        <f t="shared" si="502"/>
        <v>19</v>
      </c>
      <c r="J424" s="11">
        <f t="shared" si="491"/>
        <v>244824.70283115606</v>
      </c>
      <c r="K424" s="11">
        <f t="shared" si="503"/>
        <v>2448.2470283115608</v>
      </c>
      <c r="L424" s="24">
        <f t="shared" si="510"/>
        <v>26922.423478497185</v>
      </c>
      <c r="M424" s="11">
        <f t="shared" si="489"/>
        <v>602229</v>
      </c>
      <c r="N424" s="78">
        <f t="shared" si="492"/>
        <v>0</v>
      </c>
      <c r="O424" s="35">
        <f t="shared" si="493"/>
        <v>0</v>
      </c>
      <c r="P424" s="35">
        <f t="shared" si="515"/>
        <v>6.0222899999999999</v>
      </c>
      <c r="Q424">
        <f t="shared" si="495"/>
        <v>83</v>
      </c>
      <c r="R424" s="45">
        <f>1000*VLOOKUP(Q424, '[1]Mortality (Interventions) L'!$B$8:$AV$128, 43)</f>
        <v>51.793819514883118</v>
      </c>
      <c r="S424" s="46">
        <f>VLOOKUP(I424, '[1]Lapse Rates'!$A$4:$F$24, 3)</f>
        <v>4.66450453E-2</v>
      </c>
      <c r="T424" s="33">
        <f t="shared" si="521"/>
        <v>0.67598796787652549</v>
      </c>
      <c r="U424" s="33">
        <f t="shared" si="511"/>
        <v>3.5011998802429369E-2</v>
      </c>
      <c r="V424" s="39">
        <f t="shared" si="505"/>
        <v>3.1531489383855478E-2</v>
      </c>
      <c r="W424" s="32">
        <f t="shared" si="512"/>
        <v>0.60944447969024063</v>
      </c>
      <c r="X424" s="31"/>
      <c r="Y424" s="5">
        <f t="shared" si="518"/>
        <v>0</v>
      </c>
      <c r="Z424" s="5">
        <f t="shared" si="507"/>
        <v>4.0709955790631209</v>
      </c>
      <c r="AA424" s="5">
        <f t="shared" si="513"/>
        <v>0</v>
      </c>
      <c r="AB424" s="5">
        <f t="shared" si="496"/>
        <v>3.670251395593739</v>
      </c>
      <c r="AC424" s="32"/>
      <c r="AD424" s="5">
        <f t="shared" si="519"/>
        <v>149207.06363225169</v>
      </c>
      <c r="AE424" s="5">
        <f t="shared" si="498"/>
        <v>-1492.070636322517</v>
      </c>
      <c r="AF424" s="5">
        <f t="shared" si="516"/>
        <v>-16407.722368853036</v>
      </c>
      <c r="AG424" s="5">
        <f t="shared" si="522"/>
        <v>-21085.241026788237</v>
      </c>
      <c r="AH424" s="5">
        <f t="shared" si="523"/>
        <v>110222.02960028792</v>
      </c>
      <c r="AI424" s="42">
        <f t="shared" si="517"/>
        <v>0</v>
      </c>
      <c r="AJ424" s="42">
        <f t="shared" si="520"/>
        <v>14491.24017756696</v>
      </c>
      <c r="AK424" s="42">
        <f t="shared" si="524"/>
        <v>124713.26977785488</v>
      </c>
    </row>
    <row r="425" spans="1:37" ht="15" x14ac:dyDescent="0.2">
      <c r="I425" s="2">
        <f t="shared" si="502"/>
        <v>20</v>
      </c>
      <c r="J425" s="11">
        <f t="shared" si="491"/>
        <v>244824.70283115606</v>
      </c>
      <c r="K425" s="11">
        <f t="shared" si="503"/>
        <v>2448.2470283115608</v>
      </c>
      <c r="L425" s="24">
        <f t="shared" si="510"/>
        <v>26922.423478497185</v>
      </c>
      <c r="M425" s="11">
        <f t="shared" si="489"/>
        <v>602229</v>
      </c>
      <c r="N425" s="78">
        <f t="shared" si="492"/>
        <v>0</v>
      </c>
      <c r="O425" s="35">
        <f t="shared" si="493"/>
        <v>0</v>
      </c>
      <c r="P425" s="35">
        <f t="shared" si="515"/>
        <v>6.0222899999999999</v>
      </c>
      <c r="Q425">
        <f t="shared" si="495"/>
        <v>84</v>
      </c>
      <c r="R425" s="45">
        <f>1000*VLOOKUP(Q425, '[1]Mortality (Interventions) L'!$B$8:$AV$128, 43)</f>
        <v>58.602448015412207</v>
      </c>
      <c r="S425" s="46">
        <f>VLOOKUP(I425, '[1]Lapse Rates'!$A$4:$F$24, 3)</f>
        <v>0</v>
      </c>
      <c r="T425" s="33">
        <f t="shared" si="521"/>
        <v>0.60944447969024063</v>
      </c>
      <c r="U425" s="33">
        <f t="shared" si="511"/>
        <v>3.5714938439327271E-2</v>
      </c>
      <c r="V425" s="39">
        <f t="shared" si="505"/>
        <v>0</v>
      </c>
      <c r="W425" s="32">
        <f t="shared" si="512"/>
        <v>0.57372954125091336</v>
      </c>
      <c r="X425" s="31"/>
      <c r="Y425" s="5">
        <f t="shared" si="518"/>
        <v>0</v>
      </c>
      <c r="Z425" s="5">
        <f t="shared" si="507"/>
        <v>3.670251395593739</v>
      </c>
      <c r="AA425" s="5">
        <f t="shared" si="513"/>
        <v>0</v>
      </c>
      <c r="AB425" s="5">
        <f t="shared" si="496"/>
        <v>3.455165678979963</v>
      </c>
      <c r="AC425" s="32"/>
      <c r="AD425" s="5">
        <f>$W425*J425</f>
        <v>140463.16444221034</v>
      </c>
      <c r="AE425" s="5">
        <f t="shared" si="498"/>
        <v>-1404.6316444221036</v>
      </c>
      <c r="AF425" s="5">
        <f t="shared" si="516"/>
        <v>-15446.18967168101</v>
      </c>
      <c r="AG425" s="5">
        <f t="shared" si="522"/>
        <v>-21508.571661377624</v>
      </c>
      <c r="AH425" s="5">
        <f t="shared" si="523"/>
        <v>102103.77146472959</v>
      </c>
      <c r="AI425" s="42">
        <f t="shared" si="517"/>
        <v>0</v>
      </c>
      <c r="AJ425" s="42">
        <f t="shared" si="520"/>
        <v>13642.002119124934</v>
      </c>
      <c r="AK425" s="42">
        <f t="shared" si="524"/>
        <v>115745.77358385453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4349079.6636886969</v>
      </c>
      <c r="AE428" s="21">
        <f t="shared" ref="AE428:AK428" si="525">SUM(AE405:AE425)</f>
        <v>-136547.98482207349</v>
      </c>
      <c r="AF428" s="21">
        <f t="shared" si="525"/>
        <v>-458935.4800745711</v>
      </c>
      <c r="AG428" s="21">
        <f t="shared" si="525"/>
        <v>-218742.36407570227</v>
      </c>
      <c r="AH428" s="21">
        <f t="shared" si="525"/>
        <v>3534853.8347163484</v>
      </c>
      <c r="AI428" s="21">
        <f t="shared" si="525"/>
        <v>0</v>
      </c>
      <c r="AJ428" s="21">
        <f t="shared" si="525"/>
        <v>398849.13150337443</v>
      </c>
      <c r="AK428" s="21">
        <f t="shared" si="525"/>
        <v>3933702.9662197246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2135096.3284439733</v>
      </c>
      <c r="AE430" s="21">
        <f t="shared" ref="AE430:AK430" si="526">AE405+NPV($D$6,AE406:AE425)</f>
        <v>-114624.74207581001</v>
      </c>
      <c r="AF430" s="21">
        <f t="shared" si="526"/>
        <v>-217854.07839761378</v>
      </c>
      <c r="AG430" s="21">
        <f t="shared" si="526"/>
        <v>-70514.883284835872</v>
      </c>
      <c r="AH430" s="21">
        <f t="shared" si="526"/>
        <v>1732102.624685714</v>
      </c>
      <c r="AI430" s="21">
        <f t="shared" si="526"/>
        <v>0</v>
      </c>
      <c r="AJ430" s="21">
        <f t="shared" si="526"/>
        <v>183802.52504248812</v>
      </c>
      <c r="AK430" s="21">
        <f t="shared" si="526"/>
        <v>1915905.1497282023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3205215.9789575203</v>
      </c>
      <c r="AE432" s="21">
        <f t="shared" ref="AE432:AK432" si="527">AE405+NPV($D$7,AE406:AE425)</f>
        <v>-125194.55577416297</v>
      </c>
      <c r="AF432" s="21">
        <f t="shared" si="527"/>
        <v>-334086.22212541813</v>
      </c>
      <c r="AG432" s="21">
        <f t="shared" si="527"/>
        <v>-137452.95087311458</v>
      </c>
      <c r="AH432" s="21">
        <f t="shared" si="527"/>
        <v>2608482.2501848252</v>
      </c>
      <c r="AI432" s="21">
        <f t="shared" si="527"/>
        <v>0</v>
      </c>
      <c r="AJ432" s="21">
        <f t="shared" si="527"/>
        <v>287747.02238671278</v>
      </c>
      <c r="AK432" s="21">
        <f t="shared" si="527"/>
        <v>2896229.2725715381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229102.49326774009</v>
      </c>
    </row>
    <row r="436" spans="1:39" ht="15" x14ac:dyDescent="0.2">
      <c r="G436" s="58" t="s">
        <v>123</v>
      </c>
      <c r="H436" s="57"/>
      <c r="I436" s="57"/>
      <c r="J436" s="11">
        <f>H$435</f>
        <v>229102.49326774009</v>
      </c>
      <c r="K436" s="11">
        <f>J436*$C$10</f>
        <v>91640.99730709604</v>
      </c>
      <c r="L436" s="24">
        <f>$C$445</f>
        <v>32250.208849553634</v>
      </c>
      <c r="M436" s="11">
        <f t="shared" ref="M436:M456" si="52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529">O436*W436</f>
        <v>0</v>
      </c>
      <c r="AB436" s="5">
        <f>P436*W436</f>
        <v>6.0222899999999999</v>
      </c>
      <c r="AC436" s="32"/>
      <c r="AD436" s="5">
        <f>$W436*J436</f>
        <v>229102.49326774009</v>
      </c>
      <c r="AE436" s="5">
        <f>-$W436*K436</f>
        <v>-91640.99730709604</v>
      </c>
      <c r="AF436" s="5">
        <f>-$W436*L436</f>
        <v>-32250.208849553634</v>
      </c>
      <c r="AG436" s="5"/>
      <c r="AH436" s="5">
        <f>SUM(AD436:AG436)</f>
        <v>105211.28711109041</v>
      </c>
      <c r="AI436" s="42">
        <f>Y436-AA436</f>
        <v>0</v>
      </c>
      <c r="AJ436" s="42"/>
      <c r="AK436" s="42">
        <f>SUM(AH436:AJ436)</f>
        <v>105211.28711109041</v>
      </c>
      <c r="AL436" s="6" t="s">
        <v>39</v>
      </c>
      <c r="AM436" s="36">
        <f>AK463</f>
        <v>2768083.57962958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30">H$435</f>
        <v>229102.49326774009</v>
      </c>
      <c r="K437" s="11"/>
      <c r="L437" s="24"/>
      <c r="M437" s="11">
        <f t="shared" si="528"/>
        <v>602229</v>
      </c>
      <c r="N437" s="78">
        <f t="shared" ref="N437:N456" si="531">N405</f>
        <v>0</v>
      </c>
      <c r="O437" s="35">
        <f t="shared" ref="O437:O456" si="532">M437*N437/1000</f>
        <v>0</v>
      </c>
      <c r="P437" s="35">
        <f t="shared" ref="P437:P438" si="533">$H$14*M437/1000</f>
        <v>6.0222899999999999</v>
      </c>
      <c r="Q437">
        <f t="shared" ref="Q437:Q456" si="534">Q5</f>
        <v>65</v>
      </c>
      <c r="R437" s="45">
        <f>1000*VLOOKUP(Q437, '[1]Mortality (Interventions) L'!$B$8:$AV$128, 46)</f>
        <v>5.0792240178559656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5.0792240178559652E-3</v>
      </c>
      <c r="V437" s="39">
        <f>MIN(S437*T437,T437-U437)</f>
        <v>3.4608985999999998E-3</v>
      </c>
      <c r="W437" s="32">
        <f>T437-SUM(U437:V437)</f>
        <v>0.99145987738214403</v>
      </c>
      <c r="X437" s="32"/>
      <c r="Y437" s="5">
        <f>AA436</f>
        <v>0</v>
      </c>
      <c r="Z437" s="5">
        <f>AB436</f>
        <v>6.0222899999999999</v>
      </c>
      <c r="AA437" s="5">
        <f t="shared" si="529"/>
        <v>0</v>
      </c>
      <c r="AB437" s="5">
        <f t="shared" ref="AB437:AB456" si="535">P437*W437</f>
        <v>5.9708589049597123</v>
      </c>
      <c r="AC437" s="32"/>
      <c r="AD437" s="5">
        <f t="shared" ref="AD437:AD439" si="536">$W437*J437</f>
        <v>227145.92988317707</v>
      </c>
      <c r="AE437" s="5">
        <f t="shared" ref="AE437:AE456" si="537">-$W437*K437</f>
        <v>0</v>
      </c>
      <c r="AF437" s="5">
        <f t="shared" ref="AF437:AF438" si="538">-$W437*L437</f>
        <v>0</v>
      </c>
      <c r="AG437" s="5">
        <f>-U437*M437</f>
        <v>-3058.8560010493802</v>
      </c>
      <c r="AH437" s="5">
        <f t="shared" ref="AH437:AH445" si="539">SUM(AD437:AG437)</f>
        <v>224087.0738821277</v>
      </c>
      <c r="AI437" s="42">
        <f>-M437*$W436*(N437-N436)/1000</f>
        <v>0</v>
      </c>
      <c r="AJ437" s="42">
        <f>$D$6*SUM(Y437:Z437,AD437:AE437)</f>
        <v>22283.60650818867</v>
      </c>
      <c r="AK437" s="42">
        <f t="shared" ref="AK437" si="540">SUM(AH437:AJ437)</f>
        <v>246370.68039031638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41">I437+1</f>
        <v>2</v>
      </c>
      <c r="J438" s="11">
        <f t="shared" si="530"/>
        <v>229102.49326774009</v>
      </c>
      <c r="K438" s="11">
        <f t="shared" ref="K438:K456" si="542">J438*$C$11</f>
        <v>2291.024932677401</v>
      </c>
      <c r="L438" s="24">
        <f>$C$446</f>
        <v>25377.134051521425</v>
      </c>
      <c r="M438" s="11">
        <f t="shared" si="528"/>
        <v>602229</v>
      </c>
      <c r="N438" s="78">
        <f t="shared" si="531"/>
        <v>0</v>
      </c>
      <c r="O438" s="35">
        <f t="shared" si="532"/>
        <v>0</v>
      </c>
      <c r="P438" s="35">
        <f t="shared" si="533"/>
        <v>6.0222899999999999</v>
      </c>
      <c r="Q438">
        <f t="shared" si="534"/>
        <v>66</v>
      </c>
      <c r="R438" s="45">
        <f>1000*VLOOKUP(Q438, '[1]Mortality (Interventions) L'!$B$8:$AV$128, 46)</f>
        <v>5.6604815435194622</v>
      </c>
      <c r="S438" s="46">
        <f>VLOOKUP(I438, '[1]Lapse Rates'!$A$4:$F$24, 3)</f>
        <v>3.2267923000000001E-3</v>
      </c>
      <c r="T438" s="33">
        <f t="shared" ref="T438:T440" si="543">W437</f>
        <v>0.99145987738214403</v>
      </c>
      <c r="U438" s="33">
        <f>T438*R438/1000</f>
        <v>5.6121403370616952E-3</v>
      </c>
      <c r="V438" s="39">
        <f t="shared" ref="V438:V456" si="544">MIN(S438*T438,T438-U438)</f>
        <v>3.1992350980956465E-3</v>
      </c>
      <c r="W438" s="32">
        <f>T438-SUM(U438:V438)</f>
        <v>0.98264850194698672</v>
      </c>
      <c r="X438" s="32"/>
      <c r="Y438" s="5">
        <f t="shared" ref="Y438:Y439" si="545">AA437</f>
        <v>0</v>
      </c>
      <c r="Z438" s="5">
        <f t="shared" ref="Z438:Z456" si="546">AB437</f>
        <v>5.9708589049597123</v>
      </c>
      <c r="AA438" s="5">
        <f>O438*W438</f>
        <v>0</v>
      </c>
      <c r="AB438" s="5">
        <f t="shared" si="535"/>
        <v>5.9177942467903186</v>
      </c>
      <c r="AC438" s="32"/>
      <c r="AD438" s="5">
        <f t="shared" si="536"/>
        <v>225127.22180186442</v>
      </c>
      <c r="AE438" s="5">
        <f t="shared" si="537"/>
        <v>-2251.2722180186443</v>
      </c>
      <c r="AF438" s="5">
        <f t="shared" si="538"/>
        <v>-24936.802759435395</v>
      </c>
      <c r="AG438" s="5">
        <f t="shared" ref="AG438:AG441" si="547">-U438*M438</f>
        <v>-3379.7936630483277</v>
      </c>
      <c r="AH438" s="5">
        <f t="shared" si="539"/>
        <v>194559.35316136203</v>
      </c>
      <c r="AI438" s="42">
        <f>-M438*($W437*N438-$W436*N437)/1000</f>
        <v>0</v>
      </c>
      <c r="AJ438" s="42">
        <f t="shared" ref="AJ438:AJ439" si="548">$D$6*SUM(Y438:Z438,AD438:AE438)</f>
        <v>21864.71639543385</v>
      </c>
      <c r="AK438" s="42">
        <f>SUM(AH438:AJ438)</f>
        <v>216424.06955679588</v>
      </c>
      <c r="AL438" s="48" t="s">
        <v>59</v>
      </c>
      <c r="AM438" s="54">
        <f>AK463/AD463</f>
        <v>0.9068753863438811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41"/>
        <v>3</v>
      </c>
      <c r="J439" s="11">
        <f t="shared" si="530"/>
        <v>229102.49326774009</v>
      </c>
      <c r="K439" s="11">
        <f t="shared" si="542"/>
        <v>2291.024932677401</v>
      </c>
      <c r="L439" s="24">
        <f t="shared" ref="L439:L456" si="549">$C$446</f>
        <v>25377.134051521425</v>
      </c>
      <c r="M439" s="11">
        <f t="shared" si="528"/>
        <v>602229</v>
      </c>
      <c r="N439" s="78">
        <f t="shared" si="531"/>
        <v>0</v>
      </c>
      <c r="O439" s="35">
        <f t="shared" si="532"/>
        <v>0</v>
      </c>
      <c r="P439" s="35">
        <f>$H$14*M439/1000</f>
        <v>6.0222899999999999</v>
      </c>
      <c r="Q439">
        <f t="shared" si="534"/>
        <v>67</v>
      </c>
      <c r="R439" s="45">
        <f>1000*VLOOKUP(Q439, '[1]Mortality (Interventions) L'!$B$8:$AV$128, 46)</f>
        <v>6.2918852052258041</v>
      </c>
      <c r="S439" s="46">
        <f>VLOOKUP(I439, '[1]Lapse Rates'!$A$4:$F$24, 3)</f>
        <v>2.9657235000000001E-3</v>
      </c>
      <c r="T439" s="33">
        <f t="shared" si="543"/>
        <v>0.98264850194698672</v>
      </c>
      <c r="U439" s="33">
        <f t="shared" ref="U439:U456" si="550">T439*R439/1000</f>
        <v>6.1827115713375454E-3</v>
      </c>
      <c r="V439" s="39">
        <f t="shared" si="544"/>
        <v>2.9142637544639742E-3</v>
      </c>
      <c r="W439" s="32">
        <f t="shared" ref="W439:W456" si="551">T439-SUM(U439:V439)</f>
        <v>0.97355152662118516</v>
      </c>
      <c r="X439" s="32"/>
      <c r="Y439" s="5">
        <f t="shared" si="545"/>
        <v>0</v>
      </c>
      <c r="Z439" s="5">
        <f t="shared" si="546"/>
        <v>5.9177942467903186</v>
      </c>
      <c r="AA439" s="5">
        <f t="shared" ref="AA439:AA456" si="552">O439*W439</f>
        <v>0</v>
      </c>
      <c r="AB439" s="5">
        <f t="shared" si="535"/>
        <v>5.8630096232554969</v>
      </c>
      <c r="AC439" s="32"/>
      <c r="AD439" s="5">
        <f t="shared" si="536"/>
        <v>223043.08207352817</v>
      </c>
      <c r="AE439" s="5">
        <f t="shared" si="537"/>
        <v>-2230.4308207352815</v>
      </c>
      <c r="AF439" s="5">
        <f>-$W439*L439</f>
        <v>-24705.947597129147</v>
      </c>
      <c r="AG439" s="5">
        <f t="shared" si="547"/>
        <v>-3723.4082068950388</v>
      </c>
      <c r="AH439" s="5">
        <f t="shared" si="539"/>
        <v>192383.29544876868</v>
      </c>
      <c r="AI439" s="42">
        <f>-M439*($W438*N439-$W437*N438)/1000</f>
        <v>0</v>
      </c>
      <c r="AJ439" s="42">
        <f t="shared" si="548"/>
        <v>21662.301623514591</v>
      </c>
      <c r="AK439" s="42">
        <f t="shared" ref="AK439:AK446" si="553">SUM(AH439:AJ439)</f>
        <v>214045.59707228327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41"/>
        <v>4</v>
      </c>
      <c r="J440" s="11">
        <f t="shared" si="530"/>
        <v>229102.49326774009</v>
      </c>
      <c r="K440" s="11">
        <f t="shared" si="542"/>
        <v>2291.024932677401</v>
      </c>
      <c r="L440" s="24">
        <f t="shared" si="549"/>
        <v>25377.134051521425</v>
      </c>
      <c r="M440" s="11">
        <f t="shared" si="528"/>
        <v>602229</v>
      </c>
      <c r="N440" s="78">
        <f t="shared" si="531"/>
        <v>0</v>
      </c>
      <c r="O440" s="35">
        <f t="shared" si="532"/>
        <v>0</v>
      </c>
      <c r="P440" s="35">
        <f t="shared" ref="P440:P456" si="554">$H$14*M440/1000</f>
        <v>6.0222899999999999</v>
      </c>
      <c r="Q440">
        <f t="shared" si="534"/>
        <v>68</v>
      </c>
      <c r="R440" s="45">
        <f>1000*VLOOKUP(Q440, '[1]Mortality (Interventions) L'!$B$8:$AV$128, 46)</f>
        <v>6.9751829796263003</v>
      </c>
      <c r="S440" s="46">
        <f>VLOOKUP(I440, '[1]Lapse Rates'!$A$4:$F$24, 3)</f>
        <v>2.7812204999999998E-3</v>
      </c>
      <c r="T440" s="33">
        <f t="shared" si="543"/>
        <v>0.97355152662118516</v>
      </c>
      <c r="U440" s="33">
        <f t="shared" si="550"/>
        <v>6.7907000382772921E-3</v>
      </c>
      <c r="V440" s="39">
        <f t="shared" si="544"/>
        <v>2.7076614636451358E-3</v>
      </c>
      <c r="W440" s="32">
        <f t="shared" si="551"/>
        <v>0.96405316511926276</v>
      </c>
      <c r="X440" s="32"/>
      <c r="Y440" s="5">
        <f>AA439</f>
        <v>0</v>
      </c>
      <c r="Z440" s="5">
        <f t="shared" si="546"/>
        <v>5.8630096232554969</v>
      </c>
      <c r="AA440" s="5">
        <f t="shared" si="552"/>
        <v>0</v>
      </c>
      <c r="AB440" s="5">
        <f t="shared" si="535"/>
        <v>5.8058077357660851</v>
      </c>
      <c r="AC440" s="32"/>
      <c r="AD440" s="5">
        <f>$W440*J440</f>
        <v>220866.98377147943</v>
      </c>
      <c r="AE440" s="5">
        <f t="shared" si="537"/>
        <v>-2208.6698377147945</v>
      </c>
      <c r="AF440" s="5">
        <f t="shared" ref="AF440:AF456" si="555">-$W440*L440</f>
        <v>-24464.906404025049</v>
      </c>
      <c r="AG440" s="5">
        <f t="shared" si="547"/>
        <v>-4089.5564933516953</v>
      </c>
      <c r="AH440" s="5">
        <f t="shared" si="539"/>
        <v>190103.8510363879</v>
      </c>
      <c r="AI440" s="42">
        <f t="shared" ref="AI440:AI456" si="556">-M440*($W439*N440-$W438*N439)/1000</f>
        <v>0</v>
      </c>
      <c r="AJ440" s="42">
        <f>$D$6*SUM(Y440:Z440,AD440:AE440)</f>
        <v>21450.955758146352</v>
      </c>
      <c r="AK440" s="42">
        <f t="shared" si="553"/>
        <v>211554.80679453426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41"/>
        <v>5</v>
      </c>
      <c r="J441" s="11">
        <f t="shared" si="530"/>
        <v>229102.49326774009</v>
      </c>
      <c r="K441" s="11">
        <f t="shared" si="542"/>
        <v>2291.024932677401</v>
      </c>
      <c r="L441" s="24">
        <f t="shared" si="549"/>
        <v>25377.134051521425</v>
      </c>
      <c r="M441" s="11">
        <f t="shared" si="528"/>
        <v>602229</v>
      </c>
      <c r="N441" s="78">
        <f t="shared" si="531"/>
        <v>0</v>
      </c>
      <c r="O441" s="35">
        <f t="shared" si="532"/>
        <v>0</v>
      </c>
      <c r="P441" s="35">
        <f t="shared" si="554"/>
        <v>6.0222899999999999</v>
      </c>
      <c r="Q441">
        <f t="shared" si="534"/>
        <v>69</v>
      </c>
      <c r="R441" s="45">
        <f>1000*VLOOKUP(Q441, '[1]Mortality (Interventions) L'!$B$8:$AV$128, 46)</f>
        <v>7.7514594291148988</v>
      </c>
      <c r="S441" s="46">
        <f>VLOOKUP(I441, '[1]Lapse Rates'!$A$4:$F$24, 3)</f>
        <v>2.4845683E-3</v>
      </c>
      <c r="T441" s="33">
        <f>W440</f>
        <v>0.96405316511926276</v>
      </c>
      <c r="U441" s="33">
        <f t="shared" si="550"/>
        <v>7.4728189969317724E-3</v>
      </c>
      <c r="V441" s="39">
        <f t="shared" si="544"/>
        <v>2.3952559335699859E-3</v>
      </c>
      <c r="W441" s="32">
        <f t="shared" si="551"/>
        <v>0.95418509018876096</v>
      </c>
      <c r="X441" s="32"/>
      <c r="Y441" s="5">
        <f t="shared" ref="Y441:Y456" si="557">AA440</f>
        <v>0</v>
      </c>
      <c r="Z441" s="5">
        <f t="shared" si="546"/>
        <v>5.8058077357660851</v>
      </c>
      <c r="AA441" s="5">
        <f t="shared" si="552"/>
        <v>0</v>
      </c>
      <c r="AB441" s="5">
        <f t="shared" si="535"/>
        <v>5.7463793267928729</v>
      </c>
      <c r="AC441" s="32"/>
      <c r="AD441" s="5">
        <f t="shared" ref="AD441:AD455" si="558">$W441*J441</f>
        <v>218606.18320114858</v>
      </c>
      <c r="AE441" s="5">
        <f t="shared" si="537"/>
        <v>-2186.0618320114859</v>
      </c>
      <c r="AF441" s="5">
        <f t="shared" si="555"/>
        <v>-24214.482943683248</v>
      </c>
      <c r="AG441" s="5">
        <f t="shared" si="547"/>
        <v>-4500.3483117032247</v>
      </c>
      <c r="AH441" s="5">
        <f t="shared" si="539"/>
        <v>187705.29011375064</v>
      </c>
      <c r="AI441" s="42">
        <f t="shared" si="556"/>
        <v>0</v>
      </c>
      <c r="AJ441" s="42">
        <f t="shared" ref="AJ441:AJ456" si="559">$D$6*SUM(Y441:Z441,AD441:AE441)</f>
        <v>21231.38345605123</v>
      </c>
      <c r="AK441" s="42">
        <f t="shared" si="553"/>
        <v>208936.67356980187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41"/>
        <v>6</v>
      </c>
      <c r="J442" s="11">
        <f t="shared" si="530"/>
        <v>229102.49326774009</v>
      </c>
      <c r="K442" s="11">
        <f t="shared" si="542"/>
        <v>2291.024932677401</v>
      </c>
      <c r="L442" s="24">
        <f t="shared" si="549"/>
        <v>25377.134051521425</v>
      </c>
      <c r="M442" s="11">
        <f t="shared" si="528"/>
        <v>602229</v>
      </c>
      <c r="N442" s="78">
        <f t="shared" si="531"/>
        <v>0</v>
      </c>
      <c r="O442" s="35">
        <f t="shared" si="532"/>
        <v>0</v>
      </c>
      <c r="P442" s="35">
        <f t="shared" si="554"/>
        <v>6.0222899999999999</v>
      </c>
      <c r="Q442">
        <f t="shared" si="534"/>
        <v>70</v>
      </c>
      <c r="R442" s="45">
        <f>1000*VLOOKUP(Q442, '[1]Mortality (Interventions) L'!$B$8:$AV$128, 46)</f>
        <v>8.726783780886743</v>
      </c>
      <c r="S442" s="46">
        <f>VLOOKUP(I442, '[1]Lapse Rates'!$A$4:$F$24, 3)</f>
        <v>2.4510465999999999E-3</v>
      </c>
      <c r="T442" s="33">
        <f t="shared" ref="T442:T456" si="560">W441</f>
        <v>0.95418509018876096</v>
      </c>
      <c r="U442" s="33">
        <f t="shared" si="550"/>
        <v>8.3269669690232331E-3</v>
      </c>
      <c r="V442" s="39">
        <f t="shared" si="544"/>
        <v>2.338752121077856E-3</v>
      </c>
      <c r="W442" s="32">
        <f t="shared" si="551"/>
        <v>0.94351937109865991</v>
      </c>
      <c r="X442" s="32"/>
      <c r="Y442" s="5">
        <f t="shared" si="557"/>
        <v>0</v>
      </c>
      <c r="Z442" s="5">
        <f t="shared" si="546"/>
        <v>5.7463793267928729</v>
      </c>
      <c r="AA442" s="5">
        <f t="shared" si="552"/>
        <v>0</v>
      </c>
      <c r="AB442" s="5">
        <f t="shared" si="535"/>
        <v>5.6821472733737481</v>
      </c>
      <c r="AC442" s="32"/>
      <c r="AD442" s="5">
        <f t="shared" si="558"/>
        <v>216162.6403651131</v>
      </c>
      <c r="AE442" s="5">
        <f t="shared" si="537"/>
        <v>-2161.6264036511311</v>
      </c>
      <c r="AF442" s="5">
        <f t="shared" si="555"/>
        <v>-23943.817560577882</v>
      </c>
      <c r="AG442" s="5">
        <f>-U442*M442</f>
        <v>-5014.7409907878928</v>
      </c>
      <c r="AH442" s="5">
        <f t="shared" si="539"/>
        <v>185042.45541009618</v>
      </c>
      <c r="AI442" s="42">
        <f t="shared" si="556"/>
        <v>0</v>
      </c>
      <c r="AJ442" s="42">
        <f t="shared" si="559"/>
        <v>20994.063189431377</v>
      </c>
      <c r="AK442" s="42">
        <f t="shared" si="553"/>
        <v>206036.51859952757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41"/>
        <v>7</v>
      </c>
      <c r="J443" s="11">
        <f t="shared" si="530"/>
        <v>229102.49326774009</v>
      </c>
      <c r="K443" s="11">
        <f t="shared" si="542"/>
        <v>2291.024932677401</v>
      </c>
      <c r="L443" s="24">
        <f t="shared" si="549"/>
        <v>25377.134051521425</v>
      </c>
      <c r="M443" s="11">
        <f t="shared" si="528"/>
        <v>602229</v>
      </c>
      <c r="N443" s="78">
        <f t="shared" si="531"/>
        <v>0</v>
      </c>
      <c r="O443" s="35">
        <f t="shared" si="532"/>
        <v>0</v>
      </c>
      <c r="P443" s="35">
        <f t="shared" si="554"/>
        <v>6.0222899999999999</v>
      </c>
      <c r="Q443">
        <f t="shared" si="534"/>
        <v>71</v>
      </c>
      <c r="R443" s="45">
        <f>1000*VLOOKUP(Q443, '[1]Mortality (Interventions) L'!$B$8:$AV$128, 46)</f>
        <v>9.7575103604010653</v>
      </c>
      <c r="S443" s="46">
        <f>VLOOKUP(I443, '[1]Lapse Rates'!$A$4:$F$24, 3)</f>
        <v>2.2232648999999998E-3</v>
      </c>
      <c r="T443" s="33">
        <f t="shared" si="560"/>
        <v>0.94351937109865991</v>
      </c>
      <c r="U443" s="33">
        <f t="shared" si="550"/>
        <v>9.206400038734271E-3</v>
      </c>
      <c r="V443" s="39">
        <f t="shared" si="544"/>
        <v>2.097693500233725E-3</v>
      </c>
      <c r="W443" s="32">
        <f t="shared" si="551"/>
        <v>0.93221527755969191</v>
      </c>
      <c r="X443" s="32"/>
      <c r="Y443" s="5">
        <f t="shared" si="557"/>
        <v>0</v>
      </c>
      <c r="Z443" s="5">
        <f t="shared" si="546"/>
        <v>5.6821472733737481</v>
      </c>
      <c r="AA443" s="5">
        <f t="shared" si="552"/>
        <v>0</v>
      </c>
      <c r="AB443" s="5">
        <f t="shared" si="535"/>
        <v>5.6140707438949571</v>
      </c>
      <c r="AC443" s="32"/>
      <c r="AD443" s="5">
        <f t="shared" si="558"/>
        <v>213572.84435120379</v>
      </c>
      <c r="AE443" s="5">
        <f t="shared" si="537"/>
        <v>-2135.7284435120378</v>
      </c>
      <c r="AF443" s="5">
        <f t="shared" si="555"/>
        <v>-23656.952063508554</v>
      </c>
      <c r="AG443" s="5">
        <f t="shared" ref="AG443:AG456" si="561">-U443*M443</f>
        <v>-5544.3610889269012</v>
      </c>
      <c r="AH443" s="5">
        <f t="shared" si="539"/>
        <v>182235.8027552563</v>
      </c>
      <c r="AI443" s="42">
        <f t="shared" si="556"/>
        <v>0</v>
      </c>
      <c r="AJ443" s="42">
        <f t="shared" si="559"/>
        <v>20742.538489192084</v>
      </c>
      <c r="AK443" s="42">
        <f t="shared" si="553"/>
        <v>202978.34124444838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41"/>
        <v>8</v>
      </c>
      <c r="J444" s="11">
        <f t="shared" si="530"/>
        <v>229102.49326774009</v>
      </c>
      <c r="K444" s="11">
        <f t="shared" si="542"/>
        <v>2291.024932677401</v>
      </c>
      <c r="L444" s="24">
        <f t="shared" si="549"/>
        <v>25377.134051521425</v>
      </c>
      <c r="M444" s="11">
        <f t="shared" si="528"/>
        <v>602229</v>
      </c>
      <c r="N444" s="78">
        <f t="shared" si="531"/>
        <v>0</v>
      </c>
      <c r="O444" s="35">
        <f t="shared" si="532"/>
        <v>0</v>
      </c>
      <c r="P444" s="35">
        <f t="shared" si="554"/>
        <v>6.0222899999999999</v>
      </c>
      <c r="Q444">
        <f t="shared" si="534"/>
        <v>72</v>
      </c>
      <c r="R444" s="45">
        <f>1000*VLOOKUP(Q444, '[1]Mortality (Interventions) L'!$B$8:$AV$128, 46)</f>
        <v>10.955303145762382</v>
      </c>
      <c r="S444" s="46">
        <f>VLOOKUP(I444, '[1]Lapse Rates'!$A$4:$F$24, 3)</f>
        <v>2.1873403E-3</v>
      </c>
      <c r="T444" s="33">
        <f t="shared" si="560"/>
        <v>0.93221527755969191</v>
      </c>
      <c r="U444" s="33">
        <f t="shared" si="550"/>
        <v>1.0212700962777444E-2</v>
      </c>
      <c r="V444" s="39">
        <f t="shared" si="544"/>
        <v>2.0390720448819999E-3</v>
      </c>
      <c r="W444" s="32">
        <f t="shared" si="551"/>
        <v>0.91996350455203246</v>
      </c>
      <c r="X444" s="32"/>
      <c r="Y444" s="5">
        <f t="shared" si="557"/>
        <v>0</v>
      </c>
      <c r="Z444" s="5">
        <f t="shared" si="546"/>
        <v>5.6140707438949571</v>
      </c>
      <c r="AA444" s="5">
        <f t="shared" si="552"/>
        <v>0</v>
      </c>
      <c r="AB444" s="5">
        <f t="shared" si="535"/>
        <v>5.5402870138286593</v>
      </c>
      <c r="AC444" s="32"/>
      <c r="AD444" s="5">
        <f t="shared" si="558"/>
        <v>210765.93260819861</v>
      </c>
      <c r="AE444" s="5">
        <f t="shared" si="537"/>
        <v>-2107.6593260819859</v>
      </c>
      <c r="AF444" s="5">
        <f t="shared" si="555"/>
        <v>-23346.037177524369</v>
      </c>
      <c r="AG444" s="5">
        <f t="shared" si="561"/>
        <v>-6150.3846881124973</v>
      </c>
      <c r="AH444" s="5">
        <f t="shared" si="539"/>
        <v>179161.85141647977</v>
      </c>
      <c r="AI444" s="42">
        <f t="shared" si="556"/>
        <v>0</v>
      </c>
      <c r="AJ444" s="42">
        <f t="shared" si="559"/>
        <v>20469.927349315618</v>
      </c>
      <c r="AK444" s="42">
        <f t="shared" si="553"/>
        <v>199631.77876579537</v>
      </c>
    </row>
    <row r="445" spans="1:39" ht="15" x14ac:dyDescent="0.2">
      <c r="A445" s="12"/>
      <c r="B445" s="13">
        <v>1</v>
      </c>
      <c r="C445" s="10">
        <f>$H$435*0.14+$B$448</f>
        <v>32250.208849553634</v>
      </c>
      <c r="D445" s="1"/>
      <c r="E445" s="81" t="s">
        <v>51</v>
      </c>
      <c r="F445" s="13"/>
      <c r="G445" s="8"/>
      <c r="I445" s="2">
        <f t="shared" si="541"/>
        <v>9</v>
      </c>
      <c r="J445" s="11">
        <f t="shared" si="530"/>
        <v>229102.49326774009</v>
      </c>
      <c r="K445" s="11">
        <f t="shared" si="542"/>
        <v>2291.024932677401</v>
      </c>
      <c r="L445" s="24">
        <f t="shared" si="549"/>
        <v>25377.134051521425</v>
      </c>
      <c r="M445" s="11">
        <f t="shared" si="528"/>
        <v>602229</v>
      </c>
      <c r="N445" s="78">
        <f t="shared" si="531"/>
        <v>0</v>
      </c>
      <c r="O445" s="35">
        <f t="shared" si="532"/>
        <v>0</v>
      </c>
      <c r="P445" s="35">
        <f t="shared" si="554"/>
        <v>6.0222899999999999</v>
      </c>
      <c r="Q445">
        <f t="shared" si="534"/>
        <v>73</v>
      </c>
      <c r="R445" s="45">
        <f>1000*VLOOKUP(Q445, '[1]Mortality (Interventions) L'!$B$8:$AV$128, 46)</f>
        <v>12.348617728721452</v>
      </c>
      <c r="S445" s="46">
        <f>VLOOKUP(I445, '[1]Lapse Rates'!$A$4:$F$24, 3)</f>
        <v>1.9768835000000002E-3</v>
      </c>
      <c r="T445" s="33">
        <f t="shared" si="560"/>
        <v>0.91996350455203246</v>
      </c>
      <c r="U445" s="33">
        <f t="shared" si="550"/>
        <v>1.1360277642087946E-2</v>
      </c>
      <c r="V445" s="39">
        <f t="shared" si="544"/>
        <v>1.8186606727510881E-3</v>
      </c>
      <c r="W445" s="32">
        <f t="shared" si="551"/>
        <v>0.90678456623719339</v>
      </c>
      <c r="X445" s="32"/>
      <c r="Y445" s="5">
        <f t="shared" si="557"/>
        <v>0</v>
      </c>
      <c r="Z445" s="5">
        <f t="shared" si="546"/>
        <v>5.5402870138286593</v>
      </c>
      <c r="AA445" s="5">
        <f t="shared" si="552"/>
        <v>0</v>
      </c>
      <c r="AB445" s="5">
        <f t="shared" si="535"/>
        <v>5.4609196254045873</v>
      </c>
      <c r="AC445" s="32"/>
      <c r="AD445" s="5">
        <f t="shared" si="558"/>
        <v>207746.60498164722</v>
      </c>
      <c r="AE445" s="5">
        <f t="shared" si="537"/>
        <v>-2077.4660498164722</v>
      </c>
      <c r="AF445" s="5">
        <f t="shared" si="555"/>
        <v>-23011.593493251967</v>
      </c>
      <c r="AG445" s="5">
        <f t="shared" si="561"/>
        <v>-6841.488644116981</v>
      </c>
      <c r="AH445" s="5">
        <f t="shared" si="539"/>
        <v>175816.05679446179</v>
      </c>
      <c r="AI445" s="42">
        <f t="shared" si="556"/>
        <v>0</v>
      </c>
      <c r="AJ445" s="42">
        <f t="shared" si="559"/>
        <v>20176.686031368656</v>
      </c>
      <c r="AK445" s="42">
        <f t="shared" si="553"/>
        <v>195992.74282583044</v>
      </c>
    </row>
    <row r="446" spans="1:39" ht="15" x14ac:dyDescent="0.2">
      <c r="A446" s="12"/>
      <c r="B446" s="70" t="s">
        <v>49</v>
      </c>
      <c r="C446" s="10">
        <f>$H$435*0.11+$B$448</f>
        <v>25377.134051521425</v>
      </c>
      <c r="D446" s="1"/>
      <c r="E446" s="1"/>
      <c r="F446" s="1"/>
      <c r="I446" s="2">
        <f t="shared" si="541"/>
        <v>10</v>
      </c>
      <c r="J446" s="11">
        <f t="shared" si="530"/>
        <v>229102.49326774009</v>
      </c>
      <c r="K446" s="11">
        <f t="shared" si="542"/>
        <v>2291.024932677401</v>
      </c>
      <c r="L446" s="24">
        <f t="shared" si="549"/>
        <v>25377.134051521425</v>
      </c>
      <c r="M446" s="11">
        <f t="shared" si="528"/>
        <v>602229</v>
      </c>
      <c r="N446" s="78">
        <f t="shared" si="531"/>
        <v>0</v>
      </c>
      <c r="O446" s="35">
        <f t="shared" si="532"/>
        <v>0</v>
      </c>
      <c r="P446" s="35">
        <f t="shared" si="554"/>
        <v>6.0222899999999999</v>
      </c>
      <c r="Q446">
        <f t="shared" si="534"/>
        <v>74</v>
      </c>
      <c r="R446" s="45">
        <f>1000*VLOOKUP(Q446, '[1]Mortality (Interventions) L'!$B$8:$AV$128, 46)</f>
        <v>14.017303962064846</v>
      </c>
      <c r="S446" s="46">
        <f>VLOOKUP(I446, '[1]Lapse Rates'!$A$4:$F$24, 3)</f>
        <v>1.6914747999999999E-3</v>
      </c>
      <c r="T446" s="33">
        <f t="shared" si="560"/>
        <v>0.90678456623719339</v>
      </c>
      <c r="U446" s="33">
        <f t="shared" si="550"/>
        <v>1.2710674893055864E-2</v>
      </c>
      <c r="V446" s="39">
        <f t="shared" si="544"/>
        <v>1.5338032428191433E-3</v>
      </c>
      <c r="W446" s="32">
        <f t="shared" si="551"/>
        <v>0.89254008810131835</v>
      </c>
      <c r="X446" s="32"/>
      <c r="Y446" s="5">
        <f t="shared" si="557"/>
        <v>0</v>
      </c>
      <c r="Z446" s="5">
        <f t="shared" si="546"/>
        <v>5.4609196254045873</v>
      </c>
      <c r="AA446" s="5">
        <f t="shared" si="552"/>
        <v>0</v>
      </c>
      <c r="AB446" s="5">
        <f t="shared" si="535"/>
        <v>5.3751352471716887</v>
      </c>
      <c r="AC446" s="32"/>
      <c r="AD446" s="5">
        <f t="shared" si="558"/>
        <v>204483.15952542043</v>
      </c>
      <c r="AE446" s="5">
        <f t="shared" si="537"/>
        <v>-2044.8315952542046</v>
      </c>
      <c r="AF446" s="5">
        <f t="shared" si="555"/>
        <v>-22650.109462103897</v>
      </c>
      <c r="AG446" s="5">
        <f t="shared" si="561"/>
        <v>-7654.7370301701394</v>
      </c>
      <c r="AH446" s="5">
        <f>SUM(AD446:AG446)</f>
        <v>172133.48143789219</v>
      </c>
      <c r="AI446" s="42">
        <f t="shared" si="556"/>
        <v>0</v>
      </c>
      <c r="AJ446" s="42">
        <f t="shared" si="559"/>
        <v>19859.73568616456</v>
      </c>
      <c r="AK446" s="42">
        <f t="shared" si="553"/>
        <v>191993.21712405674</v>
      </c>
    </row>
    <row r="447" spans="1:39" ht="15" x14ac:dyDescent="0.2">
      <c r="D447" s="1"/>
      <c r="E447" s="1"/>
      <c r="F447" s="1"/>
      <c r="I447" s="2">
        <f t="shared" si="541"/>
        <v>11</v>
      </c>
      <c r="J447" s="11">
        <f t="shared" si="530"/>
        <v>229102.49326774009</v>
      </c>
      <c r="K447" s="11">
        <f t="shared" si="542"/>
        <v>2291.024932677401</v>
      </c>
      <c r="L447" s="24">
        <f t="shared" si="549"/>
        <v>25377.134051521425</v>
      </c>
      <c r="M447" s="11">
        <f t="shared" si="528"/>
        <v>602229</v>
      </c>
      <c r="N447" s="78">
        <f t="shared" si="531"/>
        <v>0</v>
      </c>
      <c r="O447" s="35">
        <f t="shared" si="532"/>
        <v>0</v>
      </c>
      <c r="P447" s="35">
        <f t="shared" si="554"/>
        <v>6.0222899999999999</v>
      </c>
      <c r="Q447">
        <f t="shared" si="534"/>
        <v>75</v>
      </c>
      <c r="R447" s="45">
        <f>1000*VLOOKUP(Q447, '[1]Mortality (Interventions) L'!$B$8:$AV$128, 46)</f>
        <v>15.960728123225119</v>
      </c>
      <c r="S447" s="46">
        <f>VLOOKUP(I447, '[1]Lapse Rates'!$A$4:$F$24, 3)</f>
        <v>1.5867464999999999E-3</v>
      </c>
      <c r="T447" s="33">
        <f t="shared" si="560"/>
        <v>0.89254008810131835</v>
      </c>
      <c r="U447" s="33">
        <f t="shared" si="550"/>
        <v>1.4245589685264537E-2</v>
      </c>
      <c r="V447" s="39">
        <f t="shared" si="544"/>
        <v>1.4162348609044586E-3</v>
      </c>
      <c r="W447" s="32">
        <f t="shared" si="551"/>
        <v>0.87687826355514931</v>
      </c>
      <c r="X447" s="31"/>
      <c r="Y447" s="5">
        <f t="shared" si="557"/>
        <v>0</v>
      </c>
      <c r="Z447" s="5">
        <f t="shared" si="546"/>
        <v>5.3751352471716887</v>
      </c>
      <c r="AA447" s="5">
        <f t="shared" si="552"/>
        <v>0</v>
      </c>
      <c r="AB447" s="5">
        <f t="shared" si="535"/>
        <v>5.2808151978255404</v>
      </c>
      <c r="AC447" s="32"/>
      <c r="AD447" s="5">
        <f t="shared" si="558"/>
        <v>200894.99647277122</v>
      </c>
      <c r="AE447" s="5">
        <f t="shared" si="537"/>
        <v>-2008.9499647277123</v>
      </c>
      <c r="AF447" s="5">
        <f t="shared" si="555"/>
        <v>-22252.65724110436</v>
      </c>
      <c r="AG447" s="5">
        <f t="shared" si="561"/>
        <v>-8579.1072305671769</v>
      </c>
      <c r="AH447" s="5">
        <f t="shared" ref="AH447:AH456" si="562">SUM(AD447:AG447)</f>
        <v>168054.28203637197</v>
      </c>
      <c r="AI447" s="42">
        <f t="shared" si="556"/>
        <v>0</v>
      </c>
      <c r="AJ447" s="42">
        <f t="shared" si="559"/>
        <v>19511.248463206815</v>
      </c>
      <c r="AK447" s="42">
        <f t="shared" ref="AK447:AK456" si="563">SUM(AH447:AJ447)</f>
        <v>187565.53049957877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41"/>
        <v>12</v>
      </c>
      <c r="J448" s="11">
        <f t="shared" si="530"/>
        <v>229102.49326774009</v>
      </c>
      <c r="K448" s="11">
        <f t="shared" si="542"/>
        <v>2291.024932677401</v>
      </c>
      <c r="L448" s="24">
        <f t="shared" si="549"/>
        <v>25377.134051521425</v>
      </c>
      <c r="M448" s="11">
        <f t="shared" si="528"/>
        <v>602229</v>
      </c>
      <c r="N448" s="78">
        <f t="shared" si="531"/>
        <v>0</v>
      </c>
      <c r="O448" s="35">
        <f t="shared" si="532"/>
        <v>0</v>
      </c>
      <c r="P448" s="35">
        <f t="shared" si="554"/>
        <v>6.0222899999999999</v>
      </c>
      <c r="Q448">
        <f t="shared" si="534"/>
        <v>76</v>
      </c>
      <c r="R448" s="45">
        <f>1000*VLOOKUP(Q448, '[1]Mortality (Interventions) L'!$B$8:$AV$128, 46)</f>
        <v>18.216605464011899</v>
      </c>
      <c r="S448" s="46">
        <f>VLOOKUP(I448, '[1]Lapse Rates'!$A$4:$F$24, 3)</f>
        <v>1.4412507000000001E-3</v>
      </c>
      <c r="T448" s="33">
        <f t="shared" si="560"/>
        <v>0.87687826355514931</v>
      </c>
      <c r="U448" s="33">
        <f t="shared" si="550"/>
        <v>1.5973745367151997E-2</v>
      </c>
      <c r="V448" s="39">
        <f t="shared" si="544"/>
        <v>1.2638014111636434E-3</v>
      </c>
      <c r="W448" s="32">
        <f t="shared" si="551"/>
        <v>0.85964071677683362</v>
      </c>
      <c r="X448" s="31"/>
      <c r="Y448" s="5">
        <f t="shared" si="557"/>
        <v>0</v>
      </c>
      <c r="Z448" s="5">
        <f t="shared" si="546"/>
        <v>5.2808151978255404</v>
      </c>
      <c r="AA448" s="5">
        <f t="shared" si="552"/>
        <v>0</v>
      </c>
      <c r="AB448" s="5">
        <f t="shared" si="535"/>
        <v>5.177005692237957</v>
      </c>
      <c r="AC448" s="32"/>
      <c r="AD448" s="5">
        <f t="shared" si="558"/>
        <v>196945.83152803979</v>
      </c>
      <c r="AE448" s="5">
        <f t="shared" si="537"/>
        <v>-1969.458315280398</v>
      </c>
      <c r="AF448" s="5">
        <f t="shared" si="555"/>
        <v>-21815.217705791671</v>
      </c>
      <c r="AG448" s="5">
        <f t="shared" si="561"/>
        <v>-9619.8526987145797</v>
      </c>
      <c r="AH448" s="5">
        <f t="shared" si="562"/>
        <v>163541.30280825312</v>
      </c>
      <c r="AI448" s="42">
        <f t="shared" si="556"/>
        <v>0</v>
      </c>
      <c r="AJ448" s="42">
        <f t="shared" si="559"/>
        <v>19127.700260142603</v>
      </c>
      <c r="AK448" s="42">
        <f t="shared" si="563"/>
        <v>182669.00306839572</v>
      </c>
    </row>
    <row r="449" spans="1:37" ht="15" x14ac:dyDescent="0.2">
      <c r="A449" s="48"/>
      <c r="D449" s="1"/>
      <c r="E449" s="1"/>
      <c r="F449" s="1"/>
      <c r="I449" s="2">
        <f t="shared" si="541"/>
        <v>13</v>
      </c>
      <c r="J449" s="11">
        <f t="shared" si="530"/>
        <v>229102.49326774009</v>
      </c>
      <c r="K449" s="11">
        <f t="shared" si="542"/>
        <v>2291.024932677401</v>
      </c>
      <c r="L449" s="24">
        <f t="shared" si="549"/>
        <v>25377.134051521425</v>
      </c>
      <c r="M449" s="11">
        <f t="shared" si="528"/>
        <v>602229</v>
      </c>
      <c r="N449" s="78">
        <f t="shared" si="531"/>
        <v>0</v>
      </c>
      <c r="O449" s="35">
        <f t="shared" si="532"/>
        <v>0</v>
      </c>
      <c r="P449" s="35">
        <f t="shared" si="554"/>
        <v>6.0222899999999999</v>
      </c>
      <c r="Q449">
        <f t="shared" si="534"/>
        <v>77</v>
      </c>
      <c r="R449" s="45">
        <f>1000*VLOOKUP(Q449, '[1]Mortality (Interventions) L'!$B$8:$AV$128, 46)</f>
        <v>20.849398397016735</v>
      </c>
      <c r="S449" s="46">
        <f>VLOOKUP(I449, '[1]Lapse Rates'!$A$4:$F$24, 3)</f>
        <v>1.3481251E-3</v>
      </c>
      <c r="T449" s="33">
        <f t="shared" si="560"/>
        <v>0.85964071677683362</v>
      </c>
      <c r="U449" s="33">
        <f t="shared" si="550"/>
        <v>1.7922991782377232E-2</v>
      </c>
      <c r="V449" s="39">
        <f t="shared" si="544"/>
        <v>1.1589032272688404E-3</v>
      </c>
      <c r="W449" s="32">
        <f t="shared" si="551"/>
        <v>0.84055882176718755</v>
      </c>
      <c r="X449" s="31"/>
      <c r="Y449" s="5">
        <f t="shared" si="557"/>
        <v>0</v>
      </c>
      <c r="Z449" s="5">
        <f t="shared" si="546"/>
        <v>5.177005692237957</v>
      </c>
      <c r="AA449" s="5">
        <f t="shared" si="552"/>
        <v>0</v>
      </c>
      <c r="AB449" s="5">
        <f t="shared" si="535"/>
        <v>5.0620889867403163</v>
      </c>
      <c r="AC449" s="32"/>
      <c r="AD449" s="5">
        <f t="shared" si="558"/>
        <v>192574.12180505664</v>
      </c>
      <c r="AE449" s="5">
        <f t="shared" si="537"/>
        <v>-1925.7412180505664</v>
      </c>
      <c r="AF449" s="5">
        <f t="shared" si="555"/>
        <v>-21330.973898174823</v>
      </c>
      <c r="AG449" s="5">
        <f t="shared" si="561"/>
        <v>-10793.745418109258</v>
      </c>
      <c r="AH449" s="5">
        <f t="shared" si="562"/>
        <v>158523.66127072199</v>
      </c>
      <c r="AI449" s="42">
        <f t="shared" si="556"/>
        <v>0</v>
      </c>
      <c r="AJ449" s="42">
        <f t="shared" si="559"/>
        <v>18703.113999843707</v>
      </c>
      <c r="AK449" s="42">
        <f t="shared" si="563"/>
        <v>177226.7752705657</v>
      </c>
    </row>
    <row r="450" spans="1:37" ht="15" x14ac:dyDescent="0.2">
      <c r="A450" s="48"/>
      <c r="D450" s="1"/>
      <c r="E450" s="1"/>
      <c r="F450" s="37"/>
      <c r="I450" s="2">
        <f t="shared" si="541"/>
        <v>14</v>
      </c>
      <c r="J450" s="11">
        <f t="shared" si="530"/>
        <v>229102.49326774009</v>
      </c>
      <c r="K450" s="11">
        <f t="shared" si="542"/>
        <v>2291.024932677401</v>
      </c>
      <c r="L450" s="24">
        <f t="shared" si="549"/>
        <v>25377.134051521425</v>
      </c>
      <c r="M450" s="11">
        <f t="shared" si="528"/>
        <v>602229</v>
      </c>
      <c r="N450" s="78">
        <f t="shared" si="531"/>
        <v>0</v>
      </c>
      <c r="O450" s="35">
        <f t="shared" si="532"/>
        <v>0</v>
      </c>
      <c r="P450" s="35">
        <f t="shared" si="554"/>
        <v>6.0222899999999999</v>
      </c>
      <c r="Q450">
        <f t="shared" si="534"/>
        <v>78</v>
      </c>
      <c r="R450" s="45">
        <f>1000*VLOOKUP(Q450, '[1]Mortality (Interventions) L'!$B$8:$AV$128, 46)</f>
        <v>23.833461945407262</v>
      </c>
      <c r="S450" s="46">
        <f>VLOOKUP(I450, '[1]Lapse Rates'!$A$4:$F$24, 3)</f>
        <v>1.1365788999999999E-3</v>
      </c>
      <c r="T450" s="33">
        <f t="shared" si="560"/>
        <v>0.84055882176718755</v>
      </c>
      <c r="U450" s="33">
        <f t="shared" si="550"/>
        <v>2.0033426691464629E-2</v>
      </c>
      <c r="V450" s="39">
        <f t="shared" si="544"/>
        <v>9.5536142102944607E-4</v>
      </c>
      <c r="W450" s="32">
        <f t="shared" si="551"/>
        <v>0.8195700336546935</v>
      </c>
      <c r="X450" s="31"/>
      <c r="Y450" s="5">
        <f t="shared" si="557"/>
        <v>0</v>
      </c>
      <c r="Z450" s="5">
        <f t="shared" si="546"/>
        <v>5.0620889867403163</v>
      </c>
      <c r="AA450" s="5">
        <f t="shared" si="552"/>
        <v>0</v>
      </c>
      <c r="AB450" s="5">
        <f t="shared" si="535"/>
        <v>4.9356884179783238</v>
      </c>
      <c r="AC450" s="32"/>
      <c r="AD450" s="5">
        <f t="shared" si="558"/>
        <v>187765.53811781594</v>
      </c>
      <c r="AE450" s="5">
        <f t="shared" si="537"/>
        <v>-1877.6553811781594</v>
      </c>
      <c r="AF450" s="5">
        <f t="shared" si="555"/>
        <v>-20798.338608665083</v>
      </c>
      <c r="AG450" s="5">
        <f t="shared" si="561"/>
        <v>-12064.710522974052</v>
      </c>
      <c r="AH450" s="5">
        <f t="shared" si="562"/>
        <v>153024.83360499865</v>
      </c>
      <c r="AI450" s="42">
        <f t="shared" si="556"/>
        <v>0</v>
      </c>
      <c r="AJ450" s="42">
        <f t="shared" si="559"/>
        <v>18236.097887393767</v>
      </c>
      <c r="AK450" s="42">
        <f t="shared" si="563"/>
        <v>171260.93149239241</v>
      </c>
    </row>
    <row r="451" spans="1:37" ht="15" x14ac:dyDescent="0.2">
      <c r="A451" s="48"/>
      <c r="D451" s="1"/>
      <c r="E451" s="1"/>
      <c r="F451" s="1"/>
      <c r="I451" s="2">
        <f t="shared" si="541"/>
        <v>15</v>
      </c>
      <c r="J451" s="11">
        <f t="shared" si="530"/>
        <v>229102.49326774009</v>
      </c>
      <c r="K451" s="11">
        <f t="shared" si="542"/>
        <v>2291.024932677401</v>
      </c>
      <c r="L451" s="24">
        <f t="shared" si="549"/>
        <v>25377.134051521425</v>
      </c>
      <c r="M451" s="11">
        <f t="shared" si="528"/>
        <v>602229</v>
      </c>
      <c r="N451" s="78">
        <f t="shared" si="531"/>
        <v>0</v>
      </c>
      <c r="O451" s="35">
        <f t="shared" si="532"/>
        <v>0</v>
      </c>
      <c r="P451" s="35">
        <f t="shared" si="554"/>
        <v>6.0222899999999999</v>
      </c>
      <c r="Q451">
        <f t="shared" si="534"/>
        <v>79</v>
      </c>
      <c r="R451" s="45">
        <f>1000*VLOOKUP(Q451, '[1]Mortality (Interventions) L'!$B$8:$AV$128, 46)</f>
        <v>27.20031465296395</v>
      </c>
      <c r="S451" s="46">
        <f>VLOOKUP(I451, '[1]Lapse Rates'!$A$4:$F$24, 3)</f>
        <v>1.0075606E-3</v>
      </c>
      <c r="T451" s="33">
        <f t="shared" si="560"/>
        <v>0.8195700336546935</v>
      </c>
      <c r="U451" s="33">
        <f t="shared" si="550"/>
        <v>2.2292562795547914E-2</v>
      </c>
      <c r="V451" s="39">
        <f t="shared" si="544"/>
        <v>8.2576647485114313E-4</v>
      </c>
      <c r="W451" s="32">
        <f t="shared" si="551"/>
        <v>0.79645170438429447</v>
      </c>
      <c r="X451" s="31"/>
      <c r="Y451" s="5">
        <f t="shared" si="557"/>
        <v>0</v>
      </c>
      <c r="Z451" s="5">
        <f t="shared" si="546"/>
        <v>4.9356884179783238</v>
      </c>
      <c r="AA451" s="5">
        <f t="shared" si="552"/>
        <v>0</v>
      </c>
      <c r="AB451" s="5">
        <f t="shared" si="535"/>
        <v>4.7964631347964923</v>
      </c>
      <c r="AC451" s="32"/>
      <c r="AD451" s="5">
        <f t="shared" si="558"/>
        <v>182469.07124178295</v>
      </c>
      <c r="AE451" s="5">
        <f t="shared" si="537"/>
        <v>-1824.6907124178294</v>
      </c>
      <c r="AF451" s="5">
        <f t="shared" si="555"/>
        <v>-20211.661667722954</v>
      </c>
      <c r="AG451" s="5">
        <f t="shared" si="561"/>
        <v>-13425.227799800025</v>
      </c>
      <c r="AH451" s="5">
        <f t="shared" si="562"/>
        <v>147007.49106184216</v>
      </c>
      <c r="AI451" s="42">
        <f t="shared" si="556"/>
        <v>0</v>
      </c>
      <c r="AJ451" s="42">
        <f t="shared" si="559"/>
        <v>17721.697920964525</v>
      </c>
      <c r="AK451" s="42">
        <f t="shared" si="563"/>
        <v>164729.18898280669</v>
      </c>
    </row>
    <row r="452" spans="1:37" ht="15" x14ac:dyDescent="0.2">
      <c r="I452" s="2">
        <f t="shared" si="541"/>
        <v>16</v>
      </c>
      <c r="J452" s="11">
        <f t="shared" si="530"/>
        <v>229102.49326774009</v>
      </c>
      <c r="K452" s="11">
        <f t="shared" si="542"/>
        <v>2291.024932677401</v>
      </c>
      <c r="L452" s="24">
        <f t="shared" si="549"/>
        <v>25377.134051521425</v>
      </c>
      <c r="M452" s="11">
        <f t="shared" si="528"/>
        <v>602229</v>
      </c>
      <c r="N452" s="78">
        <f t="shared" si="531"/>
        <v>0</v>
      </c>
      <c r="O452" s="35">
        <f t="shared" si="532"/>
        <v>0</v>
      </c>
      <c r="P452" s="35">
        <f t="shared" si="554"/>
        <v>6.0222899999999999</v>
      </c>
      <c r="Q452">
        <f t="shared" si="534"/>
        <v>80</v>
      </c>
      <c r="R452" s="45">
        <f>1000*VLOOKUP(Q452, '[1]Mortality (Interventions) L'!$B$8:$AV$128, 46)</f>
        <v>30.932270480102432</v>
      </c>
      <c r="S452" s="46">
        <f>VLOOKUP(I452, '[1]Lapse Rates'!$A$4:$F$24, 3)</f>
        <v>8.9731130000000002E-4</v>
      </c>
      <c r="T452" s="33">
        <f t="shared" si="560"/>
        <v>0.79645170438429447</v>
      </c>
      <c r="U452" s="33">
        <f t="shared" si="550"/>
        <v>2.4636059544353578E-2</v>
      </c>
      <c r="V452" s="39">
        <f t="shared" si="544"/>
        <v>7.1466511424828701E-4</v>
      </c>
      <c r="W452" s="32">
        <f t="shared" si="551"/>
        <v>0.77110097972569258</v>
      </c>
      <c r="X452" s="31"/>
      <c r="Y452" s="5">
        <f t="shared" si="557"/>
        <v>0</v>
      </c>
      <c r="Z452" s="5">
        <f t="shared" si="546"/>
        <v>4.7964631347964923</v>
      </c>
      <c r="AA452" s="5">
        <f t="shared" si="552"/>
        <v>0</v>
      </c>
      <c r="AB452" s="5">
        <f t="shared" si="535"/>
        <v>4.6437937191922414</v>
      </c>
      <c r="AC452" s="32"/>
      <c r="AD452" s="5">
        <f t="shared" si="558"/>
        <v>176661.15701635327</v>
      </c>
      <c r="AE452" s="5">
        <f t="shared" si="537"/>
        <v>-1766.6115701635329</v>
      </c>
      <c r="AF452" s="5">
        <f t="shared" si="555"/>
        <v>-19568.332929758406</v>
      </c>
      <c r="AG452" s="5">
        <f t="shared" si="561"/>
        <v>-14836.549503336511</v>
      </c>
      <c r="AH452" s="5">
        <f t="shared" si="562"/>
        <v>140489.6630130948</v>
      </c>
      <c r="AI452" s="42">
        <f t="shared" si="556"/>
        <v>0</v>
      </c>
      <c r="AJ452" s="42">
        <f t="shared" si="559"/>
        <v>17157.625441304735</v>
      </c>
      <c r="AK452" s="42">
        <f t="shared" si="563"/>
        <v>157647.28845439953</v>
      </c>
    </row>
    <row r="453" spans="1:37" ht="15" x14ac:dyDescent="0.2">
      <c r="I453" s="2">
        <f t="shared" si="541"/>
        <v>17</v>
      </c>
      <c r="J453" s="11">
        <f t="shared" si="530"/>
        <v>229102.49326774009</v>
      </c>
      <c r="K453" s="11">
        <f t="shared" si="542"/>
        <v>2291.024932677401</v>
      </c>
      <c r="L453" s="24">
        <f t="shared" si="549"/>
        <v>25377.134051521425</v>
      </c>
      <c r="M453" s="11">
        <f t="shared" si="528"/>
        <v>602229</v>
      </c>
      <c r="N453" s="78">
        <f t="shared" si="531"/>
        <v>0</v>
      </c>
      <c r="O453" s="35">
        <f t="shared" si="532"/>
        <v>0</v>
      </c>
      <c r="P453" s="35">
        <f t="shared" si="554"/>
        <v>6.0222899999999999</v>
      </c>
      <c r="Q453">
        <f t="shared" si="534"/>
        <v>81</v>
      </c>
      <c r="R453" s="45">
        <f>1000*VLOOKUP(Q453, '[1]Mortality (Interventions) L'!$B$8:$AV$128, 46)</f>
        <v>35.093818416718925</v>
      </c>
      <c r="S453" s="46">
        <f>VLOOKUP(I453, '[1]Lapse Rates'!$A$4:$F$24, 3)</f>
        <v>7.4594940000000001E-4</v>
      </c>
      <c r="T453" s="33">
        <f t="shared" si="560"/>
        <v>0.77110097972569258</v>
      </c>
      <c r="U453" s="33">
        <f t="shared" si="550"/>
        <v>2.7060877763447518E-2</v>
      </c>
      <c r="V453" s="39">
        <f t="shared" si="544"/>
        <v>5.7520231316579259E-4</v>
      </c>
      <c r="W453" s="32">
        <f t="shared" si="551"/>
        <v>0.74346489964907925</v>
      </c>
      <c r="X453" s="31"/>
      <c r="Y453" s="5">
        <f t="shared" si="557"/>
        <v>0</v>
      </c>
      <c r="Z453" s="5">
        <f t="shared" si="546"/>
        <v>4.6437937191922414</v>
      </c>
      <c r="AA453" s="5">
        <f t="shared" si="552"/>
        <v>0</v>
      </c>
      <c r="AB453" s="5">
        <f t="shared" si="535"/>
        <v>4.4773612305076531</v>
      </c>
      <c r="AC453" s="32"/>
      <c r="AD453" s="5">
        <f t="shared" si="558"/>
        <v>170329.66216665425</v>
      </c>
      <c r="AE453" s="5">
        <f t="shared" si="537"/>
        <v>-1703.2966216665425</v>
      </c>
      <c r="AF453" s="5">
        <f t="shared" si="555"/>
        <v>-18867.008420995608</v>
      </c>
      <c r="AG453" s="5">
        <f t="shared" si="561"/>
        <v>-16296.845354603234</v>
      </c>
      <c r="AH453" s="5">
        <f t="shared" si="562"/>
        <v>133462.51176938886</v>
      </c>
      <c r="AI453" s="42">
        <f t="shared" si="556"/>
        <v>0</v>
      </c>
      <c r="AJ453" s="42">
        <f t="shared" si="559"/>
        <v>16542.702016127147</v>
      </c>
      <c r="AK453" s="42">
        <f t="shared" si="563"/>
        <v>150005.21378551601</v>
      </c>
    </row>
    <row r="454" spans="1:37" ht="15" x14ac:dyDescent="0.2">
      <c r="I454" s="2">
        <f t="shared" si="541"/>
        <v>18</v>
      </c>
      <c r="J454" s="11">
        <f t="shared" si="530"/>
        <v>229102.49326774009</v>
      </c>
      <c r="K454" s="11">
        <f t="shared" si="542"/>
        <v>2291.024932677401</v>
      </c>
      <c r="L454" s="24">
        <f t="shared" si="549"/>
        <v>25377.134051521425</v>
      </c>
      <c r="M454" s="11">
        <f t="shared" si="528"/>
        <v>602229</v>
      </c>
      <c r="N454" s="78">
        <f t="shared" si="531"/>
        <v>0</v>
      </c>
      <c r="O454" s="35">
        <f t="shared" si="532"/>
        <v>0</v>
      </c>
      <c r="P454" s="35">
        <f t="shared" si="554"/>
        <v>6.0222899999999999</v>
      </c>
      <c r="Q454">
        <f t="shared" si="534"/>
        <v>82</v>
      </c>
      <c r="R454" s="45">
        <f>1000*VLOOKUP(Q454, '[1]Mortality (Interventions) L'!$B$8:$AV$128, 46)</f>
        <v>39.831237600322822</v>
      </c>
      <c r="S454" s="46">
        <f>VLOOKUP(I454, '[1]Lapse Rates'!$A$4:$F$24, 3)</f>
        <v>5.9837330000000002E-4</v>
      </c>
      <c r="T454" s="33">
        <f t="shared" si="560"/>
        <v>0.74346489964907925</v>
      </c>
      <c r="U454" s="33">
        <f t="shared" si="550"/>
        <v>2.9613127065422639E-2</v>
      </c>
      <c r="V454" s="39">
        <f t="shared" si="544"/>
        <v>4.4486954543718839E-4</v>
      </c>
      <c r="W454" s="32">
        <f t="shared" si="551"/>
        <v>0.71340690303821941</v>
      </c>
      <c r="X454" s="31"/>
      <c r="Y454" s="5">
        <f t="shared" si="557"/>
        <v>0</v>
      </c>
      <c r="Z454" s="5">
        <f t="shared" si="546"/>
        <v>4.4773612305076531</v>
      </c>
      <c r="AA454" s="5">
        <f t="shared" si="552"/>
        <v>0</v>
      </c>
      <c r="AB454" s="5">
        <f t="shared" si="535"/>
        <v>4.2963432580980383</v>
      </c>
      <c r="AC454" s="32"/>
      <c r="AD454" s="5">
        <f t="shared" si="558"/>
        <v>163443.30020047296</v>
      </c>
      <c r="AE454" s="5">
        <f t="shared" si="537"/>
        <v>-1634.4330020047298</v>
      </c>
      <c r="AF454" s="5">
        <f t="shared" si="555"/>
        <v>-18104.222611681642</v>
      </c>
      <c r="AG454" s="5">
        <f t="shared" si="561"/>
        <v>-17833.883899482411</v>
      </c>
      <c r="AH454" s="5">
        <f t="shared" si="562"/>
        <v>125870.7606873042</v>
      </c>
      <c r="AI454" s="42">
        <f t="shared" si="556"/>
        <v>0</v>
      </c>
      <c r="AJ454" s="42">
        <f t="shared" si="559"/>
        <v>15873.889101306448</v>
      </c>
      <c r="AK454" s="42">
        <f t="shared" si="563"/>
        <v>141744.64978861064</v>
      </c>
    </row>
    <row r="455" spans="1:37" ht="15" x14ac:dyDescent="0.2">
      <c r="I455" s="2">
        <f t="shared" si="541"/>
        <v>19</v>
      </c>
      <c r="J455" s="11">
        <f t="shared" si="530"/>
        <v>229102.49326774009</v>
      </c>
      <c r="K455" s="11">
        <f t="shared" si="542"/>
        <v>2291.024932677401</v>
      </c>
      <c r="L455" s="24">
        <f t="shared" si="549"/>
        <v>25377.134051521425</v>
      </c>
      <c r="M455" s="11">
        <f t="shared" si="528"/>
        <v>602229</v>
      </c>
      <c r="N455" s="78">
        <f t="shared" si="531"/>
        <v>0</v>
      </c>
      <c r="O455" s="35">
        <f t="shared" si="532"/>
        <v>0</v>
      </c>
      <c r="P455" s="35">
        <f t="shared" si="554"/>
        <v>6.0222899999999999</v>
      </c>
      <c r="Q455">
        <f t="shared" si="534"/>
        <v>83</v>
      </c>
      <c r="R455" s="45">
        <f>1000*VLOOKUP(Q455, '[1]Mortality (Interventions) L'!$B$8:$AV$128, 46)</f>
        <v>45.218035566669975</v>
      </c>
      <c r="S455" s="46">
        <f>VLOOKUP(I455, '[1]Lapse Rates'!$A$4:$F$24, 3)</f>
        <v>4.66450453E-2</v>
      </c>
      <c r="T455" s="33">
        <f t="shared" si="560"/>
        <v>0.71340690303821941</v>
      </c>
      <c r="U455" s="33">
        <f t="shared" si="550"/>
        <v>3.2258858715090086E-2</v>
      </c>
      <c r="V455" s="39">
        <f t="shared" si="544"/>
        <v>3.3276897309550454E-2</v>
      </c>
      <c r="W455" s="32">
        <f t="shared" si="551"/>
        <v>0.64787114701357884</v>
      </c>
      <c r="X455" s="31"/>
      <c r="Y455" s="5">
        <f t="shared" si="557"/>
        <v>0</v>
      </c>
      <c r="Z455" s="5">
        <f t="shared" si="546"/>
        <v>4.2963432580980383</v>
      </c>
      <c r="AA455" s="5">
        <f t="shared" si="552"/>
        <v>0</v>
      </c>
      <c r="AB455" s="5">
        <f t="shared" si="535"/>
        <v>3.9016679299484056</v>
      </c>
      <c r="AC455" s="32"/>
      <c r="AD455" s="5">
        <f t="shared" si="558"/>
        <v>148428.8950970415</v>
      </c>
      <c r="AE455" s="5">
        <f t="shared" si="537"/>
        <v>-1484.288950970415</v>
      </c>
      <c r="AF455" s="5">
        <f t="shared" si="555"/>
        <v>-16441.112945876535</v>
      </c>
      <c r="AG455" s="5">
        <f t="shared" si="561"/>
        <v>-19427.220225129986</v>
      </c>
      <c r="AH455" s="5">
        <f t="shared" si="562"/>
        <v>111076.27297506455</v>
      </c>
      <c r="AI455" s="42">
        <f t="shared" si="556"/>
        <v>0</v>
      </c>
      <c r="AJ455" s="42">
        <f t="shared" si="559"/>
        <v>14415.687334203192</v>
      </c>
      <c r="AK455" s="42">
        <f t="shared" si="563"/>
        <v>125491.96030926774</v>
      </c>
    </row>
    <row r="456" spans="1:37" ht="15" x14ac:dyDescent="0.2">
      <c r="I456" s="2">
        <f t="shared" si="541"/>
        <v>20</v>
      </c>
      <c r="J456" s="11">
        <f t="shared" si="530"/>
        <v>229102.49326774009</v>
      </c>
      <c r="K456" s="11">
        <f t="shared" si="542"/>
        <v>2291.024932677401</v>
      </c>
      <c r="L456" s="24">
        <f t="shared" si="549"/>
        <v>25377.134051521425</v>
      </c>
      <c r="M456" s="11">
        <f t="shared" si="528"/>
        <v>602229</v>
      </c>
      <c r="N456" s="78">
        <f t="shared" si="531"/>
        <v>0</v>
      </c>
      <c r="O456" s="35">
        <f t="shared" si="532"/>
        <v>0</v>
      </c>
      <c r="P456" s="35">
        <f t="shared" si="554"/>
        <v>6.0222899999999999</v>
      </c>
      <c r="Q456">
        <f t="shared" si="534"/>
        <v>84</v>
      </c>
      <c r="R456" s="45">
        <f>1000*VLOOKUP(Q456, '[1]Mortality (Interventions) L'!$B$8:$AV$128, 46)</f>
        <v>51.363322084096538</v>
      </c>
      <c r="S456" s="46">
        <f>VLOOKUP(I456, '[1]Lapse Rates'!$A$4:$F$24, 3)</f>
        <v>0</v>
      </c>
      <c r="T456" s="33">
        <f t="shared" si="560"/>
        <v>0.64787114701357884</v>
      </c>
      <c r="U456" s="33">
        <f t="shared" si="550"/>
        <v>3.327681439305151E-2</v>
      </c>
      <c r="V456" s="39">
        <f t="shared" si="544"/>
        <v>0</v>
      </c>
      <c r="W456" s="32">
        <f t="shared" si="551"/>
        <v>0.61459433262052732</v>
      </c>
      <c r="X456" s="31"/>
      <c r="Y456" s="5">
        <f t="shared" si="557"/>
        <v>0</v>
      </c>
      <c r="Z456" s="5">
        <f t="shared" si="546"/>
        <v>3.9016679299484056</v>
      </c>
      <c r="AA456" s="5">
        <f t="shared" si="552"/>
        <v>0</v>
      </c>
      <c r="AB456" s="5">
        <f t="shared" si="535"/>
        <v>3.7012653033972756</v>
      </c>
      <c r="AC456" s="32"/>
      <c r="AD456" s="5">
        <f>$W456*J456</f>
        <v>140805.09395158559</v>
      </c>
      <c r="AE456" s="5">
        <f t="shared" si="537"/>
        <v>-1408.0509395158558</v>
      </c>
      <c r="AF456" s="5">
        <f t="shared" si="555"/>
        <v>-15596.64276621647</v>
      </c>
      <c r="AG456" s="5">
        <f t="shared" si="561"/>
        <v>-20040.262655113016</v>
      </c>
      <c r="AH456" s="5">
        <f t="shared" si="562"/>
        <v>103760.13759074025</v>
      </c>
      <c r="AI456" s="42">
        <f t="shared" si="556"/>
        <v>0</v>
      </c>
      <c r="AJ456" s="42">
        <f t="shared" si="559"/>
        <v>13675.23267310797</v>
      </c>
      <c r="AK456" s="42">
        <f t="shared" si="563"/>
        <v>117435.37026384822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4156940.7434280948</v>
      </c>
      <c r="AE459" s="21">
        <f t="shared" ref="AE459:AK459" si="564">SUM(AE436:AE456)</f>
        <v>-128647.92050986781</v>
      </c>
      <c r="AF459" s="21">
        <f t="shared" si="564"/>
        <v>-442167.02710678073</v>
      </c>
      <c r="AG459" s="21">
        <f t="shared" si="564"/>
        <v>-192875.08042599232</v>
      </c>
      <c r="AH459" s="21">
        <f t="shared" si="564"/>
        <v>3393250.7153854542</v>
      </c>
      <c r="AI459" s="21">
        <f t="shared" si="564"/>
        <v>0</v>
      </c>
      <c r="AJ459" s="21">
        <f t="shared" si="564"/>
        <v>381700.90958440793</v>
      </c>
      <c r="AK459" s="21">
        <f t="shared" si="564"/>
        <v>3774951.6249698624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2023201.1199313835</v>
      </c>
      <c r="AE461" s="21">
        <f t="shared" ref="AE461:AK461" si="565">AE436+NPV($D$6,AE437:AE456)</f>
        <v>-107513.4476491065</v>
      </c>
      <c r="AF461" s="21">
        <f t="shared" si="565"/>
        <v>-208065.53687594432</v>
      </c>
      <c r="AG461" s="21">
        <f t="shared" si="565"/>
        <v>-60890.395584175996</v>
      </c>
      <c r="AH461" s="21">
        <f t="shared" si="565"/>
        <v>1646731.7398221565</v>
      </c>
      <c r="AI461" s="21">
        <f t="shared" si="565"/>
        <v>0</v>
      </c>
      <c r="AJ461" s="21">
        <f t="shared" si="565"/>
        <v>174448.68816016649</v>
      </c>
      <c r="AK461" s="21">
        <f t="shared" si="565"/>
        <v>1821180.4279823233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3052330.6964910184</v>
      </c>
      <c r="AE463" s="21">
        <f t="shared" ref="AE463:AK463" si="566">AE436+NPV($D$7,AE437:AE456)</f>
        <v>-117681.65108427043</v>
      </c>
      <c r="AF463" s="21">
        <f t="shared" si="566"/>
        <v>-320696.28914616839</v>
      </c>
      <c r="AG463" s="21">
        <f t="shared" si="566"/>
        <v>-120280.69836230391</v>
      </c>
      <c r="AH463" s="21">
        <f t="shared" si="566"/>
        <v>2493672.0578982756</v>
      </c>
      <c r="AI463" s="21">
        <f t="shared" si="566"/>
        <v>0</v>
      </c>
      <c r="AJ463" s="21">
        <f t="shared" si="566"/>
        <v>274411.52173130395</v>
      </c>
      <c r="AK463" s="21">
        <f t="shared" si="566"/>
        <v>2768083.57962958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10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-2347.455712553889</v>
      </c>
      <c r="C19" s="60">
        <v>-3328.6203809148469</v>
      </c>
      <c r="D19" s="60">
        <v>-3117.3019429759329</v>
      </c>
      <c r="E19" s="60">
        <v>-3191.0932405846265</v>
      </c>
      <c r="F19" s="60">
        <v>-2265.4847997937245</v>
      </c>
      <c r="G19" s="60">
        <v>-2121.8069507337314</v>
      </c>
      <c r="H19" s="60">
        <v>-2171.7869024059187</v>
      </c>
      <c r="I19" s="60">
        <v>-3008.5297277169393</v>
      </c>
      <c r="J19" s="60">
        <v>-3079.7539789329494</v>
      </c>
      <c r="K19" s="60">
        <v>-2884.1890741190846</v>
      </c>
      <c r="L19" s="60">
        <v>-2047.6990937201281</v>
      </c>
      <c r="M19" s="60">
        <v>-2095.9370004557959</v>
      </c>
      <c r="N19" s="60">
        <v>-1962.9906169326932</v>
      </c>
      <c r="O19" s="60">
        <v>-2783.5277719911364</v>
      </c>
      <c r="P19" s="60">
        <v>-1894.4189266131282</v>
      </c>
    </row>
    <row r="20" spans="1:16" x14ac:dyDescent="0.15">
      <c r="A20">
        <f t="shared" si="0"/>
        <v>19</v>
      </c>
      <c r="B20" s="60">
        <v>-2423.8746673274841</v>
      </c>
      <c r="C20" s="60">
        <v>-3417.2374960383158</v>
      </c>
      <c r="D20" s="60">
        <v>-3202.2958344859944</v>
      </c>
      <c r="E20" s="60">
        <v>-3276.0632197028317</v>
      </c>
      <c r="F20" s="60">
        <v>-2339.2425575188308</v>
      </c>
      <c r="G20" s="60">
        <v>-2192.272842503658</v>
      </c>
      <c r="H20" s="60">
        <v>-2242.5020988060223</v>
      </c>
      <c r="I20" s="60">
        <v>-3090.5687904884107</v>
      </c>
      <c r="J20" s="60">
        <v>-3161.7704092954577</v>
      </c>
      <c r="K20" s="60">
        <v>-2962.8494226920088</v>
      </c>
      <c r="L20" s="60">
        <v>-2115.7099160183129</v>
      </c>
      <c r="M20" s="60">
        <v>-2164.1886915255263</v>
      </c>
      <c r="N20" s="60">
        <v>-2028.1946496213186</v>
      </c>
      <c r="O20" s="60">
        <v>-2859.452093088008</v>
      </c>
      <c r="P20" s="60">
        <v>-1957.3504359003275</v>
      </c>
    </row>
    <row r="21" spans="1:16" x14ac:dyDescent="0.15">
      <c r="A21">
        <f t="shared" si="0"/>
        <v>20</v>
      </c>
      <c r="B21" s="60">
        <v>-2503.8835952715785</v>
      </c>
      <c r="C21" s="60">
        <v>-3508.7742582482806</v>
      </c>
      <c r="D21" s="60">
        <v>-3290.2671874242578</v>
      </c>
      <c r="E21" s="60">
        <v>-3363.8349593700723</v>
      </c>
      <c r="F21" s="60">
        <v>-2416.4663993949116</v>
      </c>
      <c r="G21" s="60">
        <v>-2266.1608466773919</v>
      </c>
      <c r="H21" s="60">
        <v>-2316.5416360954009</v>
      </c>
      <c r="I21" s="60">
        <v>-3175.483522505328</v>
      </c>
      <c r="J21" s="60">
        <v>-3246.4929881852909</v>
      </c>
      <c r="K21" s="60">
        <v>-3044.2688926738197</v>
      </c>
      <c r="L21" s="60">
        <v>-2187.0245581766931</v>
      </c>
      <c r="M21" s="60">
        <v>-2235.6498782893536</v>
      </c>
      <c r="N21" s="60">
        <v>-2096.5671795069579</v>
      </c>
      <c r="O21" s="60">
        <v>-2938.0410375265174</v>
      </c>
      <c r="P21" s="60">
        <v>-2023.3408131066465</v>
      </c>
    </row>
    <row r="22" spans="1:16" x14ac:dyDescent="0.15">
      <c r="A22">
        <f t="shared" si="0"/>
        <v>21</v>
      </c>
      <c r="B22" s="60">
        <v>-2593.9112802666332</v>
      </c>
      <c r="C22" s="60">
        <v>-3612.5053087110659</v>
      </c>
      <c r="D22" s="60">
        <v>-3391.9728509860115</v>
      </c>
      <c r="E22" s="60">
        <v>-3463.3012238383189</v>
      </c>
      <c r="F22" s="60">
        <v>-2503.3612470902012</v>
      </c>
      <c r="G22" s="60">
        <v>-2350.7906335625044</v>
      </c>
      <c r="H22" s="60">
        <v>-2399.8544919817296</v>
      </c>
      <c r="I22" s="60">
        <v>-3273.6567630261975</v>
      </c>
      <c r="J22" s="60">
        <v>-3342.5052364517564</v>
      </c>
      <c r="K22" s="60">
        <v>-3138.402663909415</v>
      </c>
      <c r="L22" s="60">
        <v>-2268.7077257782394</v>
      </c>
      <c r="M22" s="60">
        <v>-2316.0623045622401</v>
      </c>
      <c r="N22" s="60">
        <v>-2174.8814154975503</v>
      </c>
      <c r="O22" s="60">
        <v>-3028.9034768147021</v>
      </c>
      <c r="P22" s="60">
        <v>-2098.9272523137256</v>
      </c>
    </row>
    <row r="23" spans="1:16" x14ac:dyDescent="0.15">
      <c r="A23">
        <f t="shared" si="0"/>
        <v>22</v>
      </c>
      <c r="B23" s="60">
        <v>-2697.4921564184647</v>
      </c>
      <c r="C23" s="60">
        <v>-3733.1295539976904</v>
      </c>
      <c r="D23" s="60">
        <v>-3510.1183665545232</v>
      </c>
      <c r="E23" s="60">
        <v>-3578.968136087844</v>
      </c>
      <c r="F23" s="60">
        <v>-2603.3388107677974</v>
      </c>
      <c r="G23" s="60">
        <v>-2448.1336400428663</v>
      </c>
      <c r="H23" s="60">
        <v>-2495.7120338436316</v>
      </c>
      <c r="I23" s="60">
        <v>-3387.7004529368651</v>
      </c>
      <c r="J23" s="60">
        <v>-3454.1571174376104</v>
      </c>
      <c r="K23" s="60">
        <v>-3247.7556086415802</v>
      </c>
      <c r="L23" s="60">
        <v>-2362.6624669031626</v>
      </c>
      <c r="M23" s="60">
        <v>-2408.5836799199101</v>
      </c>
      <c r="N23" s="60">
        <v>-2264.9621929221166</v>
      </c>
      <c r="O23" s="60">
        <v>-3134.4575489841304</v>
      </c>
      <c r="P23" s="60">
        <v>-2185.8712431183471</v>
      </c>
    </row>
    <row r="24" spans="1:16" x14ac:dyDescent="0.15">
      <c r="A24">
        <f t="shared" si="0"/>
        <v>23</v>
      </c>
      <c r="B24" s="60">
        <v>-2820.2853152458488</v>
      </c>
      <c r="C24" s="60">
        <v>-3878.6217698839441</v>
      </c>
      <c r="D24" s="60">
        <v>-3652.0733376534426</v>
      </c>
      <c r="E24" s="60">
        <v>-3718.482654055988</v>
      </c>
      <c r="F24" s="60">
        <v>-2721.8614211521535</v>
      </c>
      <c r="G24" s="60">
        <v>-2563.2377833545966</v>
      </c>
      <c r="H24" s="60">
        <v>-2609.3516072290881</v>
      </c>
      <c r="I24" s="60">
        <v>-3524.7283235849145</v>
      </c>
      <c r="J24" s="60">
        <v>-3588.8300886571756</v>
      </c>
      <c r="K24" s="60">
        <v>-3379.1488503941168</v>
      </c>
      <c r="L24" s="60">
        <v>-2473.7611028762931</v>
      </c>
      <c r="M24" s="60">
        <v>-2518.2691621291833</v>
      </c>
      <c r="N24" s="60">
        <v>-2371.481056358552</v>
      </c>
      <c r="O24" s="60">
        <v>-3261.2874054994886</v>
      </c>
      <c r="P24" s="60">
        <v>-2288.6817516386018</v>
      </c>
    </row>
    <row r="25" spans="1:16" x14ac:dyDescent="0.15">
      <c r="A25">
        <f t="shared" si="0"/>
        <v>24</v>
      </c>
      <c r="B25" s="60">
        <v>-2967.6178885034706</v>
      </c>
      <c r="C25" s="60">
        <v>-4056.0910400412795</v>
      </c>
      <c r="D25" s="60">
        <v>-3824.5467605673593</v>
      </c>
      <c r="E25" s="60">
        <v>-3888.6624192135673</v>
      </c>
      <c r="F25" s="60">
        <v>-2864.0713755725528</v>
      </c>
      <c r="G25" s="60">
        <v>-2700.9596769284994</v>
      </c>
      <c r="H25" s="60">
        <v>-2745.7041272625684</v>
      </c>
      <c r="I25" s="60">
        <v>-3691.217044290453</v>
      </c>
      <c r="J25" s="60">
        <v>-3753.105701831751</v>
      </c>
      <c r="K25" s="60">
        <v>-3538.7933221423864</v>
      </c>
      <c r="L25" s="60">
        <v>-2606.6916280077353</v>
      </c>
      <c r="M25" s="60">
        <v>-2649.8784672063225</v>
      </c>
      <c r="N25" s="60">
        <v>-2498.9331720106925</v>
      </c>
      <c r="O25" s="60">
        <v>-3415.38872719144</v>
      </c>
      <c r="P25" s="60">
        <v>-2411.6977796402452</v>
      </c>
    </row>
    <row r="26" spans="1:16" x14ac:dyDescent="0.15">
      <c r="A26">
        <f t="shared" si="0"/>
        <v>25</v>
      </c>
      <c r="B26" s="60">
        <v>-3147.7736987044359</v>
      </c>
      <c r="C26" s="60">
        <v>-4276.8627635227031</v>
      </c>
      <c r="D26" s="60">
        <v>-4038.1677354029925</v>
      </c>
      <c r="E26" s="60">
        <v>-4100.3682219865814</v>
      </c>
      <c r="F26" s="60">
        <v>-3037.9649345864618</v>
      </c>
      <c r="G26" s="60">
        <v>-2868.8088425906335</v>
      </c>
      <c r="H26" s="60">
        <v>-2912.4370025311473</v>
      </c>
      <c r="I26" s="60">
        <v>-3897.4273960648611</v>
      </c>
      <c r="J26" s="60">
        <v>-3957.4684001884461</v>
      </c>
      <c r="K26" s="60">
        <v>-3736.5285420244759</v>
      </c>
      <c r="L26" s="60">
        <v>-2768.7027206730208</v>
      </c>
      <c r="M26" s="60">
        <v>-2810.8126752768753</v>
      </c>
      <c r="N26" s="60">
        <v>-2654.2689354361187</v>
      </c>
      <c r="O26" s="60">
        <v>-3606.2598171764835</v>
      </c>
      <c r="P26" s="60">
        <v>-2561.6281624817962</v>
      </c>
    </row>
    <row r="27" spans="1:16" x14ac:dyDescent="0.15">
      <c r="A27">
        <f t="shared" si="0"/>
        <v>26</v>
      </c>
      <c r="B27" s="60">
        <v>-3363.7421873487092</v>
      </c>
      <c r="C27" s="60">
        <v>-4544.4799648406306</v>
      </c>
      <c r="D27" s="60">
        <v>-4296.3148057348653</v>
      </c>
      <c r="E27" s="60">
        <v>-4356.9998609328595</v>
      </c>
      <c r="F27" s="60">
        <v>-3246.4288531558777</v>
      </c>
      <c r="G27" s="60">
        <v>-3069.5363160512115</v>
      </c>
      <c r="H27" s="60">
        <v>-3112.3194603229736</v>
      </c>
      <c r="I27" s="60">
        <v>-4146.6224953654946</v>
      </c>
      <c r="J27" s="60">
        <v>-4205.2018304284084</v>
      </c>
      <c r="K27" s="60">
        <v>-3975.4854610635102</v>
      </c>
      <c r="L27" s="60">
        <v>-2962.4507821670531</v>
      </c>
      <c r="M27" s="60">
        <v>-3003.7457555230735</v>
      </c>
      <c r="N27" s="60">
        <v>-2840.0364483965604</v>
      </c>
      <c r="O27" s="60">
        <v>-3836.9244606369334</v>
      </c>
      <c r="P27" s="60">
        <v>-2740.9332329505201</v>
      </c>
    </row>
    <row r="28" spans="1:16" x14ac:dyDescent="0.15">
      <c r="A28">
        <f t="shared" si="0"/>
        <v>27</v>
      </c>
      <c r="B28" s="60">
        <v>-3616.5705690977979</v>
      </c>
      <c r="C28" s="60">
        <v>-4859.7081104285744</v>
      </c>
      <c r="D28" s="60">
        <v>-4599.7703046118559</v>
      </c>
      <c r="E28" s="60">
        <v>-4659.2945213126914</v>
      </c>
      <c r="F28" s="60">
        <v>-3490.4756236021585</v>
      </c>
      <c r="G28" s="60">
        <v>-3304.1415903513048</v>
      </c>
      <c r="H28" s="60">
        <v>-3346.3241400961483</v>
      </c>
      <c r="I28" s="60">
        <v>-4439.5599887915168</v>
      </c>
      <c r="J28" s="60">
        <v>-4497.0200715742985</v>
      </c>
      <c r="K28" s="60">
        <v>-4256.393275653033</v>
      </c>
      <c r="L28" s="60">
        <v>-3188.9019725736021</v>
      </c>
      <c r="M28" s="60">
        <v>-3229.617958452985</v>
      </c>
      <c r="N28" s="60">
        <v>-3057.163630652602</v>
      </c>
      <c r="O28" s="60">
        <v>-4108.0886416736803</v>
      </c>
      <c r="P28" s="60">
        <v>-2950.5098463028494</v>
      </c>
    </row>
    <row r="29" spans="1:16" x14ac:dyDescent="0.15">
      <c r="A29">
        <f t="shared" si="0"/>
        <v>28</v>
      </c>
      <c r="B29" s="60">
        <v>-3900.667153896688</v>
      </c>
      <c r="C29" s="60">
        <v>-5213.62351336743</v>
      </c>
      <c r="D29" s="60">
        <v>-4940.3379299129929</v>
      </c>
      <c r="E29" s="60">
        <v>-4998.6996958142427</v>
      </c>
      <c r="F29" s="60">
        <v>-3764.7103602446728</v>
      </c>
      <c r="G29" s="60">
        <v>-3567.6933210771554</v>
      </c>
      <c r="H29" s="60">
        <v>-3609.2809794090649</v>
      </c>
      <c r="I29" s="60">
        <v>-4768.3315523989313</v>
      </c>
      <c r="J29" s="60">
        <v>-4824.6709603161471</v>
      </c>
      <c r="K29" s="60">
        <v>-4571.6726834406509</v>
      </c>
      <c r="L29" s="60">
        <v>-3443.298528202673</v>
      </c>
      <c r="M29" s="60">
        <v>-3483.4411128061683</v>
      </c>
      <c r="N29" s="60">
        <v>-3301.0910100924875</v>
      </c>
      <c r="O29" s="60">
        <v>-4412.4392843653795</v>
      </c>
      <c r="P29" s="60">
        <v>-3185.9589551085564</v>
      </c>
    </row>
    <row r="30" spans="1:16" x14ac:dyDescent="0.15">
      <c r="A30">
        <f t="shared" si="0"/>
        <v>29</v>
      </c>
      <c r="B30" s="60">
        <v>-4220.4571527066528</v>
      </c>
      <c r="C30" s="60">
        <v>-5611.4975017310626</v>
      </c>
      <c r="D30" s="60">
        <v>-5323.0756702839881</v>
      </c>
      <c r="E30" s="60">
        <v>-5380.2745458456311</v>
      </c>
      <c r="F30" s="60">
        <v>-4073.4068550938759</v>
      </c>
      <c r="G30" s="60">
        <v>-3864.2888644011168</v>
      </c>
      <c r="H30" s="60">
        <v>-3905.2904147320978</v>
      </c>
      <c r="I30" s="60">
        <v>-5137.8230696225728</v>
      </c>
      <c r="J30" s="60">
        <v>-5193.0415385389433</v>
      </c>
      <c r="K30" s="60">
        <v>-4926.01244293736</v>
      </c>
      <c r="L30" s="60">
        <v>-3729.5973471443949</v>
      </c>
      <c r="M30" s="60">
        <v>-3769.1751067411469</v>
      </c>
      <c r="N30" s="60">
        <v>-3575.6147011276748</v>
      </c>
      <c r="O30" s="60">
        <v>-4754.5052604719167</v>
      </c>
      <c r="P30" s="60">
        <v>-3450.946336130874</v>
      </c>
    </row>
    <row r="31" spans="1:16" x14ac:dyDescent="0.15">
      <c r="A31">
        <f t="shared" si="0"/>
        <v>30</v>
      </c>
      <c r="B31" s="60">
        <v>-4578.9530072464377</v>
      </c>
      <c r="C31" s="60">
        <v>-6056.7742829814815</v>
      </c>
      <c r="D31" s="60">
        <v>-5751.2917425951728</v>
      </c>
      <c r="E31" s="60">
        <v>-5807.3268836668694</v>
      </c>
      <c r="F31" s="60">
        <v>-4419.4756874926707</v>
      </c>
      <c r="G31" s="60">
        <v>-4196.720897341067</v>
      </c>
      <c r="H31" s="60">
        <v>-4237.1462967579964</v>
      </c>
      <c r="I31" s="60">
        <v>-5551.2319311719739</v>
      </c>
      <c r="J31" s="60">
        <v>-5605.3288250619407</v>
      </c>
      <c r="K31" s="60">
        <v>-5322.4828507082184</v>
      </c>
      <c r="L31" s="60">
        <v>-4050.4964106821735</v>
      </c>
      <c r="M31" s="60">
        <v>-4089.5190677965707</v>
      </c>
      <c r="N31" s="60">
        <v>-3883.3241928626917</v>
      </c>
      <c r="O31" s="60">
        <v>-5137.2536590004693</v>
      </c>
      <c r="P31" s="60">
        <v>-3747.9734577168656</v>
      </c>
    </row>
    <row r="32" spans="1:16" x14ac:dyDescent="0.15">
      <c r="A32">
        <f t="shared" si="0"/>
        <v>31</v>
      </c>
      <c r="B32" s="60">
        <v>-4979.4176518672057</v>
      </c>
      <c r="C32" s="60">
        <v>-6553.0563721055523</v>
      </c>
      <c r="D32" s="60">
        <v>-6230.9987531936667</v>
      </c>
      <c r="E32" s="60">
        <v>-6283.3176368996037</v>
      </c>
      <c r="F32" s="60">
        <v>-4806.069980875227</v>
      </c>
      <c r="G32" s="60">
        <v>-4570.1232468137432</v>
      </c>
      <c r="H32" s="60">
        <v>-4607.8758644770596</v>
      </c>
      <c r="I32" s="60">
        <v>-6014.3680478073211</v>
      </c>
      <c r="J32" s="60">
        <v>-6064.8786664588151</v>
      </c>
      <c r="K32" s="60">
        <v>-5766.6614850771648</v>
      </c>
      <c r="L32" s="60">
        <v>-4410.9546090644635</v>
      </c>
      <c r="M32" s="60">
        <v>-4447.3980452129063</v>
      </c>
      <c r="N32" s="60">
        <v>-4228.9780297049228</v>
      </c>
      <c r="O32" s="60">
        <v>-5566.0734821444557</v>
      </c>
      <c r="P32" s="60">
        <v>-4081.6363823980159</v>
      </c>
    </row>
    <row r="33" spans="1:16" x14ac:dyDescent="0.15">
      <c r="A33">
        <f t="shared" si="0"/>
        <v>32</v>
      </c>
      <c r="B33" s="60">
        <v>-5423.3784856338407</v>
      </c>
      <c r="C33" s="60">
        <v>-7101.533385411889</v>
      </c>
      <c r="D33" s="60">
        <v>-6761.5506630666914</v>
      </c>
      <c r="E33" s="60">
        <v>-6809.3949081285364</v>
      </c>
      <c r="F33" s="60">
        <v>-5234.668262081901</v>
      </c>
      <c r="G33" s="60">
        <v>-4984.4047903939363</v>
      </c>
      <c r="H33" s="60">
        <v>-5018.9013880913099</v>
      </c>
      <c r="I33" s="60">
        <v>-6526.6131272392713</v>
      </c>
      <c r="J33" s="60">
        <v>-6572.8050790492207</v>
      </c>
      <c r="K33" s="60">
        <v>-6257.9613157893309</v>
      </c>
      <c r="L33" s="60">
        <v>-4810.8873833644338</v>
      </c>
      <c r="M33" s="60">
        <v>-4844.188461545833</v>
      </c>
      <c r="N33" s="60">
        <v>-4612.4988577430413</v>
      </c>
      <c r="O33" s="60">
        <v>-6040.4026513664285</v>
      </c>
      <c r="P33" s="60">
        <v>-4451.863356211381</v>
      </c>
    </row>
    <row r="34" spans="1:16" x14ac:dyDescent="0.15">
      <c r="A34">
        <f t="shared" si="0"/>
        <v>33</v>
      </c>
      <c r="B34" s="60">
        <v>-5916.2722326646162</v>
      </c>
      <c r="C34" s="60">
        <v>-7708.4017868843475</v>
      </c>
      <c r="D34" s="60">
        <v>-7348.7715317299508</v>
      </c>
      <c r="E34" s="60">
        <v>-7391.5105439127738</v>
      </c>
      <c r="F34" s="60">
        <v>-5710.5239700016618</v>
      </c>
      <c r="G34" s="60">
        <v>-5444.5135936946472</v>
      </c>
      <c r="H34" s="60">
        <v>-5475.2662228915797</v>
      </c>
      <c r="I34" s="60">
        <v>-7093.5969867012363</v>
      </c>
      <c r="J34" s="60">
        <v>-7134.8611589635275</v>
      </c>
      <c r="K34" s="60">
        <v>-6801.7893282506438</v>
      </c>
      <c r="L34" s="60">
        <v>-5255.0756427286506</v>
      </c>
      <c r="M34" s="60">
        <v>-5284.7631548822665</v>
      </c>
      <c r="N34" s="60">
        <v>-5038.4760205292932</v>
      </c>
      <c r="O34" s="60">
        <v>-6565.4671398932041</v>
      </c>
      <c r="P34" s="60">
        <v>-4863.0882601333014</v>
      </c>
    </row>
    <row r="35" spans="1:16" x14ac:dyDescent="0.15">
      <c r="A35">
        <f t="shared" si="0"/>
        <v>34</v>
      </c>
      <c r="B35" s="60">
        <v>-6465.9609957342855</v>
      </c>
      <c r="C35" s="60">
        <v>-8383.0040725770905</v>
      </c>
      <c r="D35" s="60">
        <v>-8001.6909065642003</v>
      </c>
      <c r="E35" s="60">
        <v>-8038.636217551868</v>
      </c>
      <c r="F35" s="60">
        <v>-6241.2333884186055</v>
      </c>
      <c r="G35" s="60">
        <v>-5957.7899941435144</v>
      </c>
      <c r="H35" s="60">
        <v>-5984.2620385712753</v>
      </c>
      <c r="I35" s="60">
        <v>-7724.0461620108254</v>
      </c>
      <c r="J35" s="60">
        <v>-7759.7174203287595</v>
      </c>
      <c r="K35" s="60">
        <v>-7406.5246197365132</v>
      </c>
      <c r="L35" s="60">
        <v>-5750.610938097926</v>
      </c>
      <c r="M35" s="60">
        <v>-5776.1666057826251</v>
      </c>
      <c r="N35" s="60">
        <v>-5513.7160278655547</v>
      </c>
      <c r="O35" s="60">
        <v>-7149.3639453009828</v>
      </c>
      <c r="P35" s="60">
        <v>-5321.8863406204291</v>
      </c>
    </row>
    <row r="36" spans="1:16" x14ac:dyDescent="0.15">
      <c r="A36">
        <f t="shared" si="0"/>
        <v>35</v>
      </c>
      <c r="B36" s="60">
        <v>-7077.2834592155932</v>
      </c>
      <c r="C36" s="60">
        <v>-9130.5101614666219</v>
      </c>
      <c r="D36" s="60">
        <v>-8725.3863506876951</v>
      </c>
      <c r="E36" s="60">
        <v>-8755.7444783491374</v>
      </c>
      <c r="F36" s="60">
        <v>-6831.4758130044793</v>
      </c>
      <c r="G36" s="60">
        <v>-6528.8126234588144</v>
      </c>
      <c r="H36" s="60">
        <v>-6550.3850997639893</v>
      </c>
      <c r="I36" s="60">
        <v>-8422.8739747219952</v>
      </c>
      <c r="J36" s="60">
        <v>-8452.1856142370852</v>
      </c>
      <c r="K36" s="60">
        <v>-8076.8916316601944</v>
      </c>
      <c r="L36" s="60">
        <v>-6301.9203360338915</v>
      </c>
      <c r="M36" s="60">
        <v>-6322.7462555164639</v>
      </c>
      <c r="N36" s="60">
        <v>-6042.4719675587448</v>
      </c>
      <c r="O36" s="60">
        <v>-7796.663714113587</v>
      </c>
      <c r="P36" s="60">
        <v>-5832.369275794289</v>
      </c>
    </row>
    <row r="37" spans="1:16" x14ac:dyDescent="0.15">
      <c r="A37">
        <f t="shared" si="0"/>
        <v>36</v>
      </c>
      <c r="B37" s="60">
        <v>-7759.3129847163864</v>
      </c>
      <c r="C37" s="60">
        <v>-9961.4708140487019</v>
      </c>
      <c r="D37" s="60">
        <v>-9530.0783206992946</v>
      </c>
      <c r="E37" s="60">
        <v>-9552.9729494702751</v>
      </c>
      <c r="F37" s="60">
        <v>-7490.0211133713947</v>
      </c>
      <c r="G37" s="60">
        <v>-7166.0720433962279</v>
      </c>
      <c r="H37" s="60">
        <v>-7182.0571961824035</v>
      </c>
      <c r="I37" s="60">
        <v>-9199.9623612695887</v>
      </c>
      <c r="J37" s="60">
        <v>-9222.06747706448</v>
      </c>
      <c r="K37" s="60">
        <v>-8822.3837459746355</v>
      </c>
      <c r="L37" s="60">
        <v>-6917.2094659109271</v>
      </c>
      <c r="M37" s="60">
        <v>-6932.6412028025034</v>
      </c>
      <c r="N37" s="60">
        <v>-6632.6227597918942</v>
      </c>
      <c r="O37" s="60">
        <v>-8516.5440315365577</v>
      </c>
      <c r="P37" s="60">
        <v>-6402.1507168302787</v>
      </c>
    </row>
    <row r="38" spans="1:16" x14ac:dyDescent="0.15">
      <c r="A38">
        <f t="shared" si="0"/>
        <v>37</v>
      </c>
      <c r="B38" s="60">
        <v>-8520.4547893738345</v>
      </c>
      <c r="C38" s="60">
        <v>-10885.271506260553</v>
      </c>
      <c r="D38" s="60">
        <v>-10424.916334238213</v>
      </c>
      <c r="E38" s="60">
        <v>-10439.346617506215</v>
      </c>
      <c r="F38" s="60">
        <v>-8224.9972159179106</v>
      </c>
      <c r="G38" s="60">
        <v>-7877.4777732464472</v>
      </c>
      <c r="H38" s="60">
        <v>-7887.0878749854892</v>
      </c>
      <c r="I38" s="60">
        <v>-10064.16329747603</v>
      </c>
      <c r="J38" s="60">
        <v>-10078.094454922499</v>
      </c>
      <c r="K38" s="60">
        <v>-9651.5109162465287</v>
      </c>
      <c r="L38" s="60">
        <v>-7604.1257277744635</v>
      </c>
      <c r="M38" s="60">
        <v>-7613.4021519037487</v>
      </c>
      <c r="N38" s="60">
        <v>-7291.5149528704069</v>
      </c>
      <c r="O38" s="60">
        <v>-9317.2364810398904</v>
      </c>
      <c r="P38" s="60">
        <v>-7038.3327032328298</v>
      </c>
    </row>
    <row r="39" spans="1:16" x14ac:dyDescent="0.15">
      <c r="A39">
        <f t="shared" si="0"/>
        <v>38</v>
      </c>
      <c r="B39" s="60">
        <v>-9361.6026076678045</v>
      </c>
      <c r="C39" s="60">
        <v>-11901.589074706693</v>
      </c>
      <c r="D39" s="60">
        <v>-11409.780300001861</v>
      </c>
      <c r="E39" s="60">
        <v>-11414.580086788155</v>
      </c>
      <c r="F39" s="60">
        <v>-9037.2818377942258</v>
      </c>
      <c r="G39" s="60">
        <v>-8664.0166692762887</v>
      </c>
      <c r="H39" s="60">
        <v>-8666.3352212282462</v>
      </c>
      <c r="I39" s="60">
        <v>-11015.380427461218</v>
      </c>
      <c r="J39" s="60">
        <v>-11020.01022043677</v>
      </c>
      <c r="K39" s="60">
        <v>-10564.202224668863</v>
      </c>
      <c r="L39" s="60">
        <v>-8363.6348248755439</v>
      </c>
      <c r="M39" s="60">
        <v>-8365.8702594117003</v>
      </c>
      <c r="N39" s="60">
        <v>-8020.0889097320887</v>
      </c>
      <c r="O39" s="60">
        <v>-10198.689411061359</v>
      </c>
      <c r="P39" s="60">
        <v>-7741.8341757384296</v>
      </c>
    </row>
    <row r="40" spans="1:16" x14ac:dyDescent="0.15">
      <c r="A40">
        <f t="shared" si="0"/>
        <v>39</v>
      </c>
      <c r="B40" s="60">
        <v>-10287.308019328288</v>
      </c>
      <c r="C40" s="60">
        <v>-13014.795553058371</v>
      </c>
      <c r="D40" s="60">
        <v>-12489.02955422579</v>
      </c>
      <c r="E40" s="60">
        <v>-12482.896092964309</v>
      </c>
      <c r="F40" s="60">
        <v>-9931.287037513941</v>
      </c>
      <c r="G40" s="60">
        <v>-9530.0501774969434</v>
      </c>
      <c r="H40" s="60">
        <v>-9524.0501227769455</v>
      </c>
      <c r="I40" s="60">
        <v>-12057.846012061034</v>
      </c>
      <c r="J40" s="60">
        <v>-12051.91470769676</v>
      </c>
      <c r="K40" s="60">
        <v>-11564.542500702741</v>
      </c>
      <c r="L40" s="60">
        <v>-9199.962864572979</v>
      </c>
      <c r="M40" s="60">
        <v>-9194.1646204557164</v>
      </c>
      <c r="N40" s="60">
        <v>-8822.4145592666518</v>
      </c>
      <c r="O40" s="60">
        <v>-11164.866598039924</v>
      </c>
      <c r="P40" s="60">
        <v>-8516.5974773765411</v>
      </c>
    </row>
    <row r="41" spans="1:16" x14ac:dyDescent="0.15">
      <c r="A41">
        <f t="shared" si="0"/>
        <v>40</v>
      </c>
      <c r="B41" s="60">
        <v>-11307.599246175705</v>
      </c>
      <c r="C41" s="60">
        <v>-14236.158184574255</v>
      </c>
      <c r="D41" s="60">
        <v>-13673.608641605862</v>
      </c>
      <c r="E41" s="60">
        <v>-13655.139237963385</v>
      </c>
      <c r="F41" s="60">
        <v>-10916.717180073805</v>
      </c>
      <c r="G41" s="60">
        <v>-10484.996914923826</v>
      </c>
      <c r="H41" s="60">
        <v>-10469.564468210692</v>
      </c>
      <c r="I41" s="60">
        <v>-13202.156873282178</v>
      </c>
      <c r="J41" s="60">
        <v>-13184.307713666158</v>
      </c>
      <c r="K41" s="60">
        <v>-12662.72811820995</v>
      </c>
      <c r="L41" s="60">
        <v>-10122.222489724702</v>
      </c>
      <c r="M41" s="60">
        <v>-10107.313806692635</v>
      </c>
      <c r="N41" s="60">
        <v>-9707.2528014590534</v>
      </c>
      <c r="O41" s="60">
        <v>-12225.637912453503</v>
      </c>
      <c r="P41" s="60">
        <v>-9371.0972047193482</v>
      </c>
    </row>
    <row r="42" spans="1:16" x14ac:dyDescent="0.15">
      <c r="A42">
        <f t="shared" si="0"/>
        <v>41</v>
      </c>
      <c r="B42" s="60">
        <v>-12441.111121538581</v>
      </c>
      <c r="C42" s="60">
        <v>-15587.120171227287</v>
      </c>
      <c r="D42" s="60">
        <v>-14992.130686831289</v>
      </c>
      <c r="E42" s="60">
        <v>-14951.931984555129</v>
      </c>
      <c r="F42" s="60">
        <v>-12011.596085487272</v>
      </c>
      <c r="G42" s="60">
        <v>-11552.913085957789</v>
      </c>
      <c r="H42" s="60">
        <v>-11520.200200985204</v>
      </c>
      <c r="I42" s="60">
        <v>-14475.990628019128</v>
      </c>
      <c r="J42" s="60">
        <v>-14437.143226905961</v>
      </c>
      <c r="K42" s="60">
        <v>-13885.361834690171</v>
      </c>
      <c r="L42" s="60">
        <v>-11153.671336299118</v>
      </c>
      <c r="M42" s="60">
        <v>-11122.068879946391</v>
      </c>
      <c r="N42" s="60">
        <v>-10696.944844466168</v>
      </c>
      <c r="O42" s="60">
        <v>-13406.731676106889</v>
      </c>
      <c r="P42" s="60">
        <v>-10326.929874358524</v>
      </c>
    </row>
    <row r="43" spans="1:16" x14ac:dyDescent="0.15">
      <c r="A43">
        <f t="shared" si="0"/>
        <v>42</v>
      </c>
      <c r="B43" s="60">
        <v>-13694.812425748441</v>
      </c>
      <c r="C43" s="60">
        <v>-17074.445275128754</v>
      </c>
      <c r="D43" s="60">
        <v>-16445.164647046586</v>
      </c>
      <c r="E43" s="60">
        <v>-16379.81851954492</v>
      </c>
      <c r="F43" s="60">
        <v>-13222.68709842502</v>
      </c>
      <c r="G43" s="60">
        <v>-12735.300563237884</v>
      </c>
      <c r="H43" s="60">
        <v>-12682.482566406388</v>
      </c>
      <c r="I43" s="60">
        <v>-15879.938198869155</v>
      </c>
      <c r="J43" s="60">
        <v>-15816.784010593023</v>
      </c>
      <c r="K43" s="60">
        <v>-15233.056106721931</v>
      </c>
      <c r="L43" s="60">
        <v>-12295.788286718971</v>
      </c>
      <c r="M43" s="60">
        <v>-12244.759775024388</v>
      </c>
      <c r="N43" s="60">
        <v>-11792.940749170655</v>
      </c>
      <c r="O43" s="60">
        <v>-14708.774973380852</v>
      </c>
      <c r="P43" s="60">
        <v>-11385.520223257192</v>
      </c>
    </row>
    <row r="44" spans="1:16" x14ac:dyDescent="0.15">
      <c r="A44">
        <f t="shared" si="0"/>
        <v>43</v>
      </c>
      <c r="B44" s="60">
        <v>-15072.990126772105</v>
      </c>
      <c r="C44" s="60">
        <v>-18702.116802024193</v>
      </c>
      <c r="D44" s="60">
        <v>-18036.103308462767</v>
      </c>
      <c r="E44" s="60">
        <v>-17942.677920468697</v>
      </c>
      <c r="F44" s="60">
        <v>-14554.166426678074</v>
      </c>
      <c r="G44" s="60">
        <v>-14035.842342259582</v>
      </c>
      <c r="H44" s="60">
        <v>-13960.457824355422</v>
      </c>
      <c r="I44" s="60">
        <v>-17417.322575285838</v>
      </c>
      <c r="J44" s="60">
        <v>-17327.021101247796</v>
      </c>
      <c r="K44" s="60">
        <v>-16709.04999951514</v>
      </c>
      <c r="L44" s="60">
        <v>-13552.162135978566</v>
      </c>
      <c r="M44" s="60">
        <v>-13479.324936007601</v>
      </c>
      <c r="N44" s="60">
        <v>-12998.718673438945</v>
      </c>
      <c r="O44" s="60">
        <v>-16134.935679841625</v>
      </c>
      <c r="P44" s="60">
        <v>-12550.25452608366</v>
      </c>
    </row>
    <row r="45" spans="1:16" x14ac:dyDescent="0.15">
      <c r="A45">
        <f t="shared" si="0"/>
        <v>44</v>
      </c>
      <c r="B45" s="60">
        <v>-16586.043891988669</v>
      </c>
      <c r="C45" s="60">
        <v>-20480.82804589548</v>
      </c>
      <c r="D45" s="60">
        <v>-19775.555080270955</v>
      </c>
      <c r="E45" s="60">
        <v>-19650.845011855097</v>
      </c>
      <c r="F45" s="60">
        <v>-16016.124185211187</v>
      </c>
      <c r="G45" s="60">
        <v>-15464.515614167613</v>
      </c>
      <c r="H45" s="60">
        <v>-15363.857654007605</v>
      </c>
      <c r="I45" s="60">
        <v>-19098.449921888354</v>
      </c>
      <c r="J45" s="60">
        <v>-18977.894059538772</v>
      </c>
      <c r="K45" s="60">
        <v>-18323.298388423311</v>
      </c>
      <c r="L45" s="60">
        <v>-14932.469508156077</v>
      </c>
      <c r="M45" s="60">
        <v>-14835.202276707061</v>
      </c>
      <c r="N45" s="60">
        <v>-14323.607560875869</v>
      </c>
      <c r="O45" s="60">
        <v>-17694.879740122662</v>
      </c>
      <c r="P45" s="60">
        <v>-13830.177048586378</v>
      </c>
    </row>
    <row r="46" spans="1:16" x14ac:dyDescent="0.15">
      <c r="A46">
        <f t="shared" si="0"/>
        <v>45</v>
      </c>
      <c r="B46" s="60">
        <v>-18243.621553138699</v>
      </c>
      <c r="C46" s="60">
        <v>-22420.411511848339</v>
      </c>
      <c r="D46" s="60">
        <v>-21673.258791735068</v>
      </c>
      <c r="E46" s="60">
        <v>-21513.839335427325</v>
      </c>
      <c r="F46" s="60">
        <v>-17617.932088410311</v>
      </c>
      <c r="G46" s="60">
        <v>-17030.576502909356</v>
      </c>
      <c r="H46" s="60">
        <v>-16901.732962454218</v>
      </c>
      <c r="I46" s="60">
        <v>-20932.795231536777</v>
      </c>
      <c r="J46" s="60">
        <v>-20778.663436490187</v>
      </c>
      <c r="K46" s="60">
        <v>-20084.96823486713</v>
      </c>
      <c r="L46" s="60">
        <v>-16445.697565068895</v>
      </c>
      <c r="M46" s="60">
        <v>-16321.17893469059</v>
      </c>
      <c r="N46" s="60">
        <v>-15776.2824886342</v>
      </c>
      <c r="O46" s="60">
        <v>-19397.519692798203</v>
      </c>
      <c r="P46" s="60">
        <v>-15233.706587389792</v>
      </c>
    </row>
    <row r="47" spans="1:16" x14ac:dyDescent="0.15">
      <c r="A47">
        <f t="shared" si="0"/>
        <v>46</v>
      </c>
      <c r="B47" s="60">
        <v>-20061.012550569983</v>
      </c>
      <c r="C47" s="60">
        <v>-24537.116660550517</v>
      </c>
      <c r="D47" s="60">
        <v>-23745.243915291376</v>
      </c>
      <c r="E47" s="60">
        <v>-23547.361168597599</v>
      </c>
      <c r="F47" s="60">
        <v>-19374.425259770062</v>
      </c>
      <c r="G47" s="60">
        <v>-18748.633083308479</v>
      </c>
      <c r="H47" s="60">
        <v>-18588.392782261435</v>
      </c>
      <c r="I47" s="60">
        <v>-22935.928085461903</v>
      </c>
      <c r="J47" s="60">
        <v>-22744.577553507817</v>
      </c>
      <c r="K47" s="60">
        <v>-22009.095005933403</v>
      </c>
      <c r="L47" s="60">
        <v>-18106.015251958928</v>
      </c>
      <c r="M47" s="60">
        <v>-17951.132743375198</v>
      </c>
      <c r="N47" s="60">
        <v>-17370.40438655085</v>
      </c>
      <c r="O47" s="60">
        <v>-21257.452007902488</v>
      </c>
      <c r="P47" s="60">
        <v>-16774.088068813493</v>
      </c>
    </row>
    <row r="48" spans="1:16" x14ac:dyDescent="0.15">
      <c r="A48">
        <f t="shared" si="0"/>
        <v>47</v>
      </c>
      <c r="B48" s="60">
        <v>-22079.95315586602</v>
      </c>
      <c r="C48" s="60">
        <v>-26877.976587706002</v>
      </c>
      <c r="D48" s="60">
        <v>-26037.587513582726</v>
      </c>
      <c r="E48" s="60">
        <v>-25796.721958380349</v>
      </c>
      <c r="F48" s="60">
        <v>-21326.023685107226</v>
      </c>
      <c r="G48" s="60">
        <v>-20658.256990613907</v>
      </c>
      <c r="H48" s="60">
        <v>-20462.740447526361</v>
      </c>
      <c r="I48" s="60">
        <v>-25152.497436556459</v>
      </c>
      <c r="J48" s="60">
        <v>-24919.54065857254</v>
      </c>
      <c r="K48" s="60">
        <v>-24138.679898935377</v>
      </c>
      <c r="L48" s="60">
        <v>-19951.73771939574</v>
      </c>
      <c r="M48" s="60">
        <v>-19762.729825251576</v>
      </c>
      <c r="N48" s="60">
        <v>-19142.841430627148</v>
      </c>
      <c r="O48" s="60">
        <v>-23316.331955032809</v>
      </c>
      <c r="P48" s="60">
        <v>-18487.009900834673</v>
      </c>
    </row>
    <row r="49" spans="1:16" x14ac:dyDescent="0.15">
      <c r="A49">
        <f t="shared" si="0"/>
        <v>48</v>
      </c>
      <c r="B49" s="60">
        <v>-24314.995528794647</v>
      </c>
      <c r="C49" s="60">
        <v>-29457.119067378477</v>
      </c>
      <c r="D49" s="60">
        <v>-28564.404484157953</v>
      </c>
      <c r="E49" s="60">
        <v>-28275.656443380951</v>
      </c>
      <c r="F49" s="60">
        <v>-23486.898337486447</v>
      </c>
      <c r="G49" s="60">
        <v>-22773.528503395104</v>
      </c>
      <c r="H49" s="60">
        <v>-22538.500507674726</v>
      </c>
      <c r="I49" s="60">
        <v>-27596.28110721341</v>
      </c>
      <c r="J49" s="60">
        <v>-27316.957974673271</v>
      </c>
      <c r="K49" s="60">
        <v>-26487.102445972188</v>
      </c>
      <c r="L49" s="60">
        <v>-21996.567143217799</v>
      </c>
      <c r="M49" s="60">
        <v>-21769.324931565712</v>
      </c>
      <c r="N49" s="60">
        <v>-21106.853992920474</v>
      </c>
      <c r="O49" s="60">
        <v>-25587.20642108703</v>
      </c>
      <c r="P49" s="60">
        <v>-20385.367260589544</v>
      </c>
    </row>
    <row r="50" spans="1:16" x14ac:dyDescent="0.15">
      <c r="A50">
        <f t="shared" si="0"/>
        <v>49</v>
      </c>
      <c r="B50" s="60">
        <v>-26779.725972188524</v>
      </c>
      <c r="C50" s="60">
        <v>-32287.294635121965</v>
      </c>
      <c r="D50" s="60">
        <v>-31338.491036323903</v>
      </c>
      <c r="E50" s="60">
        <v>-30996.606266732164</v>
      </c>
      <c r="F50" s="60">
        <v>-25870.308291190409</v>
      </c>
      <c r="G50" s="60">
        <v>-25107.66102322048</v>
      </c>
      <c r="H50" s="60">
        <v>-24828.545676664577</v>
      </c>
      <c r="I50" s="60">
        <v>-30279.806612299599</v>
      </c>
      <c r="J50" s="60">
        <v>-29949.008249294409</v>
      </c>
      <c r="K50" s="60">
        <v>-29066.568303511707</v>
      </c>
      <c r="L50" s="60">
        <v>-24253.387393353594</v>
      </c>
      <c r="M50" s="60">
        <v>-23983.46832339398</v>
      </c>
      <c r="N50" s="60">
        <v>-23274.93818771312</v>
      </c>
      <c r="O50" s="60">
        <v>-28082.008915718245</v>
      </c>
      <c r="P50" s="60">
        <v>-22481.333657215535</v>
      </c>
    </row>
    <row r="51" spans="1:16" x14ac:dyDescent="0.15">
      <c r="A51">
        <f t="shared" si="0"/>
        <v>50</v>
      </c>
      <c r="B51" s="60">
        <v>-29503.963540769102</v>
      </c>
      <c r="C51" s="60">
        <v>-35400.191312481504</v>
      </c>
      <c r="D51" s="60">
        <v>-34391.051481008239</v>
      </c>
      <c r="E51" s="60">
        <v>-33990.261180661248</v>
      </c>
      <c r="F51" s="60">
        <v>-28505.239341790762</v>
      </c>
      <c r="G51" s="60">
        <v>-27689.157029484501</v>
      </c>
      <c r="H51" s="60">
        <v>-27360.891903306463</v>
      </c>
      <c r="I51" s="60">
        <v>-33233.442580529685</v>
      </c>
      <c r="J51" s="60">
        <v>-32845.55477089715</v>
      </c>
      <c r="K51" s="60">
        <v>-31906.469889255051</v>
      </c>
      <c r="L51" s="60">
        <v>-26749.891603859887</v>
      </c>
      <c r="M51" s="60">
        <v>-26432.377171869823</v>
      </c>
      <c r="N51" s="60">
        <v>-25673.8464173629</v>
      </c>
      <c r="O51" s="60">
        <v>-30829.325077148285</v>
      </c>
      <c r="P51" s="60">
        <v>-24800.887690565902</v>
      </c>
    </row>
    <row r="52" spans="1:16" x14ac:dyDescent="0.15">
      <c r="A52">
        <f t="shared" si="0"/>
        <v>51</v>
      </c>
      <c r="B52" s="60">
        <v>-32519.869401740911</v>
      </c>
      <c r="C52" s="60">
        <v>-38829.400069440977</v>
      </c>
      <c r="D52" s="60">
        <v>-37775.497971685756</v>
      </c>
      <c r="E52" s="60">
        <v>-37289.208238438543</v>
      </c>
      <c r="F52" s="60">
        <v>-31422.989051131623</v>
      </c>
      <c r="G52" s="60">
        <v>-30566.728811848538</v>
      </c>
      <c r="H52" s="60">
        <v>-30165.828068693339</v>
      </c>
      <c r="I52" s="60">
        <v>-36509.126597912378</v>
      </c>
      <c r="J52" s="60">
        <v>-36038.349454110219</v>
      </c>
      <c r="K52" s="60">
        <v>-35057.027020869151</v>
      </c>
      <c r="L52" s="60">
        <v>-29533.376309099036</v>
      </c>
      <c r="M52" s="60">
        <v>-29145.506868126446</v>
      </c>
      <c r="N52" s="60">
        <v>-28349.233007756367</v>
      </c>
      <c r="O52" s="60">
        <v>-33877.958762175396</v>
      </c>
      <c r="P52" s="60">
        <v>-27388.335490375699</v>
      </c>
    </row>
    <row r="53" spans="1:16" x14ac:dyDescent="0.15">
      <c r="A53">
        <f t="shared" si="0"/>
        <v>52</v>
      </c>
      <c r="B53" s="60">
        <v>-35869.168675437082</v>
      </c>
      <c r="C53" s="60">
        <v>-42618.956513112476</v>
      </c>
      <c r="D53" s="60">
        <v>-41519.17547023658</v>
      </c>
      <c r="E53" s="60">
        <v>-40936.166215161022</v>
      </c>
      <c r="F53" s="60">
        <v>-34664.166468467207</v>
      </c>
      <c r="G53" s="60">
        <v>-33766.253433388549</v>
      </c>
      <c r="H53" s="60">
        <v>-33282.659366630265</v>
      </c>
      <c r="I53" s="60">
        <v>-40133.616607606469</v>
      </c>
      <c r="J53" s="60">
        <v>-39569.01588941121</v>
      </c>
      <c r="K53" s="60">
        <v>-38544.296946285773</v>
      </c>
      <c r="L53" s="60">
        <v>-32629.091857391584</v>
      </c>
      <c r="M53" s="60">
        <v>-32161.084963256289</v>
      </c>
      <c r="N53" s="60">
        <v>-31325.609116809381</v>
      </c>
      <c r="O53" s="60">
        <v>-37253.3765406362</v>
      </c>
      <c r="P53" s="60">
        <v>-30267.571850668366</v>
      </c>
    </row>
    <row r="54" spans="1:16" x14ac:dyDescent="0.15">
      <c r="A54">
        <f t="shared" si="0"/>
        <v>53</v>
      </c>
      <c r="B54" s="60">
        <v>-39595.816431250481</v>
      </c>
      <c r="C54" s="60">
        <v>-46813.990488652133</v>
      </c>
      <c r="D54" s="60">
        <v>-45665.753662124385</v>
      </c>
      <c r="E54" s="60">
        <v>-44975.02832460952</v>
      </c>
      <c r="F54" s="60">
        <v>-38271.622931912585</v>
      </c>
      <c r="G54" s="60">
        <v>-37329.257164101713</v>
      </c>
      <c r="H54" s="60">
        <v>-36752.940262389064</v>
      </c>
      <c r="I54" s="60">
        <v>-44149.57510791914</v>
      </c>
      <c r="J54" s="60">
        <v>-43480.410159882107</v>
      </c>
      <c r="K54" s="60">
        <v>-42409.749231531401</v>
      </c>
      <c r="L54" s="60">
        <v>-36077.505049201194</v>
      </c>
      <c r="M54" s="60">
        <v>-35519.58829202989</v>
      </c>
      <c r="N54" s="60">
        <v>-34642.198425590854</v>
      </c>
      <c r="O54" s="60">
        <v>-40996.049370007669</v>
      </c>
      <c r="P54" s="60">
        <v>-33476.788842165268</v>
      </c>
    </row>
    <row r="55" spans="1:16" x14ac:dyDescent="0.15">
      <c r="A55">
        <f t="shared" si="0"/>
        <v>54</v>
      </c>
      <c r="B55" s="60">
        <v>-43750.320974027891</v>
      </c>
      <c r="C55" s="60">
        <v>-51466.08132278343</v>
      </c>
      <c r="D55" s="60">
        <v>-50266.659040097104</v>
      </c>
      <c r="E55" s="60">
        <v>-49456.042203145065</v>
      </c>
      <c r="F55" s="60">
        <v>-42294.656679892993</v>
      </c>
      <c r="G55" s="60">
        <v>-41304.798857594134</v>
      </c>
      <c r="H55" s="60">
        <v>-40624.540995890748</v>
      </c>
      <c r="I55" s="60">
        <v>-48607.297750965765</v>
      </c>
      <c r="J55" s="60">
        <v>-47821.656507249383</v>
      </c>
      <c r="K55" s="60">
        <v>-46702.333974769972</v>
      </c>
      <c r="L55" s="60">
        <v>-39926.467749116942</v>
      </c>
      <c r="M55" s="60">
        <v>-39267.695722354358</v>
      </c>
      <c r="N55" s="60">
        <v>-38345.431930414197</v>
      </c>
      <c r="O55" s="60">
        <v>-45153.796228080799</v>
      </c>
      <c r="P55" s="60">
        <v>-37061.234735013299</v>
      </c>
    </row>
    <row r="56" spans="1:16" x14ac:dyDescent="0.15">
      <c r="A56">
        <f t="shared" si="0"/>
        <v>55</v>
      </c>
      <c r="B56" s="60">
        <v>-48406.341512072679</v>
      </c>
      <c r="C56" s="60">
        <v>-56651.956958118659</v>
      </c>
      <c r="D56" s="60">
        <v>-55398.179908607948</v>
      </c>
      <c r="E56" s="60">
        <v>-54453.882969323349</v>
      </c>
      <c r="F56" s="60">
        <v>-46805.129662209998</v>
      </c>
      <c r="G56" s="60">
        <v>-45764.232491665025</v>
      </c>
      <c r="H56" s="60">
        <v>-44967.206860000733</v>
      </c>
      <c r="I56" s="60">
        <v>-53581.337003457927</v>
      </c>
      <c r="J56" s="60">
        <v>-52665.705317987042</v>
      </c>
      <c r="K56" s="60">
        <v>-51494.546158201338</v>
      </c>
      <c r="L56" s="60">
        <v>-44245.55008290254</v>
      </c>
      <c r="M56" s="60">
        <v>-43473.389869000763</v>
      </c>
      <c r="N56" s="60">
        <v>-42502.783472581177</v>
      </c>
      <c r="O56" s="60">
        <v>-49797.38848422352</v>
      </c>
      <c r="P56" s="60">
        <v>-41086.64120459796</v>
      </c>
    </row>
    <row r="57" spans="1:16" x14ac:dyDescent="0.15">
      <c r="A57">
        <f t="shared" si="0"/>
        <v>56</v>
      </c>
      <c r="B57" s="60">
        <v>-53630.85072509844</v>
      </c>
      <c r="C57" s="60">
        <v>-62438.853575085843</v>
      </c>
      <c r="D57" s="60">
        <v>-61127.430447348335</v>
      </c>
      <c r="E57" s="60">
        <v>-60034.354549291704</v>
      </c>
      <c r="F57" s="60">
        <v>-51868.624669933815</v>
      </c>
      <c r="G57" s="60">
        <v>-50772.877838103239</v>
      </c>
      <c r="H57" s="60">
        <v>-49844.856932267161</v>
      </c>
      <c r="I57" s="60">
        <v>-59137.582365778981</v>
      </c>
      <c r="J57" s="60">
        <v>-58077.126871791654</v>
      </c>
      <c r="K57" s="60">
        <v>-56850.788759559335</v>
      </c>
      <c r="L57" s="60">
        <v>-49098.659920666491</v>
      </c>
      <c r="M57" s="60">
        <v>-48199.183640048635</v>
      </c>
      <c r="N57" s="60">
        <v>-47176.477858372738</v>
      </c>
      <c r="O57" s="60">
        <v>-54989.956995820066</v>
      </c>
      <c r="P57" s="60">
        <v>-45613.815869860198</v>
      </c>
    </row>
    <row r="58" spans="1:16" x14ac:dyDescent="0.15">
      <c r="A58">
        <f t="shared" si="0"/>
        <v>57</v>
      </c>
      <c r="B58" s="60">
        <v>-59495.892465807548</v>
      </c>
      <c r="C58" s="60">
        <v>-68898.035272764188</v>
      </c>
      <c r="D58" s="60">
        <v>-67525.633020208945</v>
      </c>
      <c r="E58" s="60">
        <v>-66267.47126798828</v>
      </c>
      <c r="F58" s="60">
        <v>-57555.878355557652</v>
      </c>
      <c r="G58" s="60">
        <v>-56401.254636122576</v>
      </c>
      <c r="H58" s="60">
        <v>-55326.639720847896</v>
      </c>
      <c r="I58" s="60">
        <v>-65346.178714817288</v>
      </c>
      <c r="J58" s="60">
        <v>-64124.832192034206</v>
      </c>
      <c r="K58" s="60">
        <v>-62839.867983333868</v>
      </c>
      <c r="L58" s="60">
        <v>-54554.963533071816</v>
      </c>
      <c r="M58" s="60">
        <v>-53512.865401575</v>
      </c>
      <c r="N58" s="60">
        <v>-52434.047355723174</v>
      </c>
      <c r="O58" s="60">
        <v>-60799.139151494674</v>
      </c>
      <c r="P58" s="60">
        <v>-50708.899374547567</v>
      </c>
    </row>
    <row r="59" spans="1:16" x14ac:dyDescent="0.15">
      <c r="A59">
        <f t="shared" si="0"/>
        <v>58</v>
      </c>
      <c r="B59" s="60">
        <v>-66094.912894689318</v>
      </c>
      <c r="C59" s="60">
        <v>-76123.675005778772</v>
      </c>
      <c r="D59" s="60">
        <v>-74686.520330671585</v>
      </c>
      <c r="E59" s="60">
        <v>-73245.759966369282</v>
      </c>
      <c r="F59" s="60">
        <v>-63958.683726942931</v>
      </c>
      <c r="G59" s="60">
        <v>-62740.586801452162</v>
      </c>
      <c r="H59" s="60">
        <v>-61502.335462575356</v>
      </c>
      <c r="I59" s="60">
        <v>-72299.451893334815</v>
      </c>
      <c r="J59" s="60">
        <v>-70899.896472345034</v>
      </c>
      <c r="K59" s="60">
        <v>-69552.3624055541</v>
      </c>
      <c r="L59" s="60">
        <v>-60703.977906653978</v>
      </c>
      <c r="M59" s="60">
        <v>-59502.488173968617</v>
      </c>
      <c r="N59" s="60">
        <v>-58362.943727932696</v>
      </c>
      <c r="O59" s="60">
        <v>-67313.988180225162</v>
      </c>
      <c r="P59" s="60">
        <v>-56457.581066739614</v>
      </c>
    </row>
    <row r="60" spans="1:16" x14ac:dyDescent="0.15">
      <c r="A60">
        <f t="shared" si="0"/>
        <v>59</v>
      </c>
      <c r="B60" s="60">
        <v>-73503.463466873698</v>
      </c>
      <c r="C60" s="60">
        <v>-84187.759870407375</v>
      </c>
      <c r="D60" s="60">
        <v>-82682.149275547214</v>
      </c>
      <c r="E60" s="60">
        <v>-81040.847709764799</v>
      </c>
      <c r="F60" s="60">
        <v>-71151.865495257749</v>
      </c>
      <c r="G60" s="60">
        <v>-69865.550650994977</v>
      </c>
      <c r="H60" s="60">
        <v>-68445.796361483386</v>
      </c>
      <c r="I60" s="60">
        <v>-80069.118024575873</v>
      </c>
      <c r="J60" s="60">
        <v>-78473.521805045035</v>
      </c>
      <c r="K60" s="60">
        <v>-77059.442257232397</v>
      </c>
      <c r="L60" s="60">
        <v>-67619.533187251</v>
      </c>
      <c r="M60" s="60">
        <v>-66241.003803842817</v>
      </c>
      <c r="N60" s="60">
        <v>-65035.89775891733</v>
      </c>
      <c r="O60" s="60">
        <v>-74605.1072209509</v>
      </c>
      <c r="P60" s="60">
        <v>-62931.596522809217</v>
      </c>
    </row>
    <row r="61" spans="1:16" x14ac:dyDescent="0.15">
      <c r="A61">
        <f t="shared" si="0"/>
        <v>60</v>
      </c>
      <c r="B61" s="60">
        <v>-81789.611949437749</v>
      </c>
      <c r="C61" s="60">
        <v>-93151.671391787182</v>
      </c>
      <c r="D61" s="60">
        <v>-91574.39772116096</v>
      </c>
      <c r="E61" s="60">
        <v>-89714.698767277921</v>
      </c>
      <c r="F61" s="60">
        <v>-79203.433452338504</v>
      </c>
      <c r="G61" s="60">
        <v>-77844.351781985068</v>
      </c>
      <c r="H61" s="60">
        <v>-76224.799541261964</v>
      </c>
      <c r="I61" s="60">
        <v>-88717.491649300558</v>
      </c>
      <c r="J61" s="60">
        <v>-86907.991302454728</v>
      </c>
      <c r="K61" s="60">
        <v>-85423.741803261568</v>
      </c>
      <c r="L61" s="60">
        <v>-75369.597002995608</v>
      </c>
      <c r="M61" s="60">
        <v>-73795.867819548715</v>
      </c>
      <c r="N61" s="60">
        <v>-72520.449134568596</v>
      </c>
      <c r="O61" s="60">
        <v>-82735.245034298176</v>
      </c>
      <c r="P61" s="60">
        <v>-70198.014339444315</v>
      </c>
    </row>
    <row r="62" spans="1:16" x14ac:dyDescent="0.15">
      <c r="A62">
        <f t="shared" si="0"/>
        <v>61</v>
      </c>
      <c r="B62" s="60">
        <v>-90987.800607845245</v>
      </c>
      <c r="C62" s="60">
        <v>-103036.86548134487</v>
      </c>
      <c r="D62" s="60">
        <v>-101362.32157002974</v>
      </c>
      <c r="E62" s="60">
        <v>-99291.302888380407</v>
      </c>
      <c r="F62" s="60">
        <v>-88149.239077216815</v>
      </c>
      <c r="G62" s="60">
        <v>-86694.376702079957</v>
      </c>
      <c r="H62" s="60">
        <v>-84876.629162234109</v>
      </c>
      <c r="I62" s="60">
        <v>-98246.377437348594</v>
      </c>
      <c r="J62" s="60">
        <v>-96229.188880501184</v>
      </c>
      <c r="K62" s="60">
        <v>-94650.033471915667</v>
      </c>
      <c r="L62" s="60">
        <v>-83973.280324273452</v>
      </c>
      <c r="M62" s="60">
        <v>-82205.380630291576</v>
      </c>
      <c r="N62" s="60">
        <v>-80837.519126632207</v>
      </c>
      <c r="O62" s="60">
        <v>-91711.435030574474</v>
      </c>
      <c r="P62" s="60">
        <v>-78279.091815944063</v>
      </c>
    </row>
    <row r="63" spans="1:16" x14ac:dyDescent="0.15">
      <c r="A63">
        <f t="shared" si="0"/>
        <v>62</v>
      </c>
      <c r="B63" s="60">
        <v>-101151.68639075749</v>
      </c>
      <c r="C63" s="60">
        <v>-113886.28619033551</v>
      </c>
      <c r="D63" s="60">
        <v>-112111.28056828298</v>
      </c>
      <c r="E63" s="60">
        <v>-109816.03514784393</v>
      </c>
      <c r="F63" s="60">
        <v>-98044.30452732314</v>
      </c>
      <c r="G63" s="60">
        <v>-96488.624607869206</v>
      </c>
      <c r="H63" s="60">
        <v>-94457.655984434008</v>
      </c>
      <c r="I63" s="60">
        <v>-108722.45892801463</v>
      </c>
      <c r="J63" s="60">
        <v>-106484.27378324677</v>
      </c>
      <c r="K63" s="60">
        <v>-104806.28919902908</v>
      </c>
      <c r="L63" s="60">
        <v>-93504.115311852773</v>
      </c>
      <c r="M63" s="60">
        <v>-91526.833112294888</v>
      </c>
      <c r="N63" s="60">
        <v>-90061.042080609986</v>
      </c>
      <c r="O63" s="60">
        <v>-101602.50903245185</v>
      </c>
      <c r="P63" s="60">
        <v>-87248.921775076742</v>
      </c>
    </row>
    <row r="64" spans="1:16" x14ac:dyDescent="0.15">
      <c r="A64">
        <f t="shared" si="0"/>
        <v>63</v>
      </c>
      <c r="B64" s="60">
        <v>-112364.34035077626</v>
      </c>
      <c r="C64" s="60">
        <v>-125773.90590145561</v>
      </c>
      <c r="D64" s="60">
        <v>-123896.00667376629</v>
      </c>
      <c r="E64" s="60">
        <v>-121365.17769436918</v>
      </c>
      <c r="F64" s="60">
        <v>-108972.95925361701</v>
      </c>
      <c r="G64" s="60">
        <v>-107311.82243089186</v>
      </c>
      <c r="H64" s="60">
        <v>-105053.38703793567</v>
      </c>
      <c r="I64" s="60">
        <v>-120222.32822574994</v>
      </c>
      <c r="J64" s="60">
        <v>-117751.17474901928</v>
      </c>
      <c r="K64" s="60">
        <v>-115970.9642155805</v>
      </c>
      <c r="L64" s="60">
        <v>-104047.74740700462</v>
      </c>
      <c r="M64" s="60">
        <v>-101846.47326846633</v>
      </c>
      <c r="N64" s="60">
        <v>-100277.46413398115</v>
      </c>
      <c r="O64" s="60">
        <v>-112488.21464988998</v>
      </c>
      <c r="P64" s="60">
        <v>-97194.396311742152</v>
      </c>
    </row>
    <row r="65" spans="1:16" x14ac:dyDescent="0.15">
      <c r="A65">
        <f t="shared" si="0"/>
        <v>64</v>
      </c>
      <c r="B65" s="60">
        <v>-124681.19120405149</v>
      </c>
      <c r="C65" s="60">
        <v>-138739.76572604469</v>
      </c>
      <c r="D65" s="60">
        <v>-136758.28316941837</v>
      </c>
      <c r="E65" s="60">
        <v>-133983.21339048556</v>
      </c>
      <c r="F65" s="60">
        <v>-120993.53559882748</v>
      </c>
      <c r="G65" s="60">
        <v>-119223.55362104162</v>
      </c>
      <c r="H65" s="60">
        <v>-116725.19365455931</v>
      </c>
      <c r="I65" s="60">
        <v>-132791.39609044846</v>
      </c>
      <c r="J65" s="60">
        <v>-130077.74212817346</v>
      </c>
      <c r="K65" s="60">
        <v>-128193.34522226083</v>
      </c>
      <c r="L65" s="60">
        <v>-115666.21722163464</v>
      </c>
      <c r="M65" s="60">
        <v>-113227.90228765398</v>
      </c>
      <c r="N65" s="60">
        <v>-111551.36328030041</v>
      </c>
      <c r="O65" s="60">
        <v>-124420.75134313494</v>
      </c>
      <c r="P65" s="60">
        <v>-108181.92531932722</v>
      </c>
    </row>
    <row r="66" spans="1:16" x14ac:dyDescent="0.15">
      <c r="A66">
        <f t="shared" si="0"/>
        <v>65</v>
      </c>
      <c r="B66" s="60">
        <v>-138156.36845727632</v>
      </c>
      <c r="C66" s="60">
        <v>-152821.20803658196</v>
      </c>
      <c r="D66" s="60">
        <v>-150737.52682542015</v>
      </c>
      <c r="E66" s="60">
        <v>-147713.1165554148</v>
      </c>
      <c r="F66" s="60">
        <v>-134164.06578218957</v>
      </c>
      <c r="G66" s="60">
        <v>-132283.42822565595</v>
      </c>
      <c r="H66" s="60">
        <v>-129535.26287040336</v>
      </c>
      <c r="I66" s="60">
        <v>-146473.69733371973</v>
      </c>
      <c r="J66" s="60">
        <v>-143511.2707437964</v>
      </c>
      <c r="K66" s="60">
        <v>-141522.46127831109</v>
      </c>
      <c r="L66" s="60">
        <v>-128422.51571275116</v>
      </c>
      <c r="M66" s="60">
        <v>-125736.41581514546</v>
      </c>
      <c r="N66" s="60">
        <v>-123949.29378657106</v>
      </c>
      <c r="O66" s="60">
        <v>-137452.95087311458</v>
      </c>
      <c r="P66" s="60">
        <v>-120280.69836230391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E11" sqref="E11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263105.43820992578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263105.43820992578</v>
      </c>
      <c r="K4" s="11">
        <f>J4*C10</f>
        <v>105242.17528397031</v>
      </c>
      <c r="L4" s="24">
        <f>$C$14</f>
        <v>37018.914974389612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263105.43820992578</v>
      </c>
      <c r="AE4" s="5">
        <f>-$W4*K4</f>
        <v>-105242.17528397031</v>
      </c>
      <c r="AF4" s="5">
        <f>-$W4*L4</f>
        <v>-37018.914974389612</v>
      </c>
      <c r="AG4" s="5"/>
      <c r="AH4" s="5">
        <f>SUM(AD4:AG4)</f>
        <v>120844.34795156585</v>
      </c>
      <c r="AI4" s="42">
        <f>Y4-AA4</f>
        <v>0</v>
      </c>
      <c r="AJ4" s="42"/>
      <c r="AK4" s="42">
        <f>SUM(AH4:AJ4)</f>
        <v>120844.34795156585</v>
      </c>
      <c r="AM4" s="36">
        <f>AK31</f>
        <v>3119435.6216236856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263105.43820992578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L'!$B$136:$AV$256, 4)</f>
        <v>6.3553431490409755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6.3553431490409752E-3</v>
      </c>
      <c r="V5" s="39">
        <f>MIN(S5*T5,T5-U5)</f>
        <v>2.6703721500000001E-3</v>
      </c>
      <c r="W5" s="32">
        <f>T5-SUM(U5:V5)</f>
        <v>0.99097428470095905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5.9679345250117386</v>
      </c>
      <c r="AC5" s="32"/>
      <c r="AD5" s="5">
        <f t="shared" ref="AD5:AD24" si="6">$W5*J5</f>
        <v>260730.72343101358</v>
      </c>
      <c r="AE5" s="5">
        <f t="shared" ref="AE5:AF20" si="7">-$W5*K5</f>
        <v>0</v>
      </c>
      <c r="AF5" s="5">
        <f t="shared" si="7"/>
        <v>0</v>
      </c>
      <c r="AG5" s="5">
        <f>-U5*M5</f>
        <v>-3827.3719493037975</v>
      </c>
      <c r="AH5" s="5">
        <f t="shared" ref="AH5:AH13" si="8">SUM(AD5:AG5)</f>
        <v>256903.35148170977</v>
      </c>
      <c r="AI5" s="42">
        <f>-M5*$W4*(N5-N4)/1000</f>
        <v>0</v>
      </c>
      <c r="AJ5" s="42">
        <f>$D$6*SUM(Y5:Z5,AD5:AE5)</f>
        <v>25578.274755231432</v>
      </c>
      <c r="AK5" s="42">
        <f t="shared" ref="AK5:AK14" si="9">SUM(AH5:AJ5)</f>
        <v>282481.6262369412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263105.43820992578</v>
      </c>
      <c r="K6" s="11">
        <f t="shared" ref="K6:K24" si="11">J6*$C$11</f>
        <v>2631.054382099258</v>
      </c>
      <c r="L6" s="24">
        <f>$C$15</f>
        <v>29125.751828091834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L'!$B$136:$AV$256, 4)</f>
        <v>7.0730679322200629</v>
      </c>
      <c r="S6" s="46">
        <f>VLOOKUP(I6, '[1]Lapse Rates'!$A$4:$F$24, 4)</f>
        <v>2.4152155999999998E-3</v>
      </c>
      <c r="T6" s="56">
        <f t="shared" ref="T6:T24" si="12">W5</f>
        <v>0.99097428470095905</v>
      </c>
      <c r="U6" s="33">
        <f>T6*R6/1000</f>
        <v>7.0092284347730684E-3</v>
      </c>
      <c r="V6" s="39">
        <f t="shared" ref="V6:V24" si="13">MIN(S6*T6,T6-U6)</f>
        <v>2.3934165516085975E-3</v>
      </c>
      <c r="W6" s="32">
        <f>T6-SUM(U6:V6)</f>
        <v>0.98157163971457739</v>
      </c>
      <c r="X6" s="32"/>
      <c r="Y6" s="5">
        <f t="shared" ref="Y6:Z21" si="14">AA5</f>
        <v>0</v>
      </c>
      <c r="Z6" s="5">
        <f t="shared" si="14"/>
        <v>5.9679345250117386</v>
      </c>
      <c r="AA6" s="5">
        <f>O6*W6</f>
        <v>0</v>
      </c>
      <c r="AB6" s="5">
        <f t="shared" si="5"/>
        <v>5.9113090701367019</v>
      </c>
      <c r="AC6" s="32"/>
      <c r="AD6" s="5">
        <f t="shared" si="6"/>
        <v>258256.83640153927</v>
      </c>
      <c r="AE6" s="5">
        <f t="shared" si="7"/>
        <v>-2582.5683640153929</v>
      </c>
      <c r="AF6" s="5">
        <f t="shared" si="7"/>
        <v>-28589.011979819952</v>
      </c>
      <c r="AG6" s="5">
        <f t="shared" ref="AG6:AG24" si="15">-U6*M6</f>
        <v>-4221.1606310449506</v>
      </c>
      <c r="AH6" s="5">
        <f t="shared" si="8"/>
        <v>222864.09542665898</v>
      </c>
      <c r="AI6" s="42">
        <f>-M6*($W5*N6-$W4*N5)/1000</f>
        <v>0</v>
      </c>
      <c r="AJ6" s="42">
        <f t="shared" ref="AJ6:AJ24" si="16">$D$6*SUM(Y6:Z6,AD6:AE6)</f>
        <v>25082.231148857998</v>
      </c>
      <c r="AK6" s="42">
        <f>SUM(AH6:AJ6)</f>
        <v>247946.32657551699</v>
      </c>
      <c r="AL6" s="48" t="s">
        <v>43</v>
      </c>
      <c r="AM6" s="54">
        <f>AK31/AD31</f>
        <v>0.9043742004032288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263105.43820992578</v>
      </c>
      <c r="K7" s="11">
        <f t="shared" si="11"/>
        <v>2631.054382099258</v>
      </c>
      <c r="L7" s="24">
        <f t="shared" ref="L7:L24" si="17">$C$15</f>
        <v>29125.751828091834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L'!$B$136:$AV$256, 4)</f>
        <v>7.8516227991183785</v>
      </c>
      <c r="S7" s="46">
        <f>VLOOKUP(I7, '[1]Lapse Rates'!$A$4:$F$24, 4)</f>
        <v>2.3963082999999999E-3</v>
      </c>
      <c r="T7" s="56">
        <f t="shared" si="12"/>
        <v>0.98157163971457739</v>
      </c>
      <c r="U7" s="33">
        <f t="shared" ref="U7:U24" si="20">T7*R7/1000</f>
        <v>7.7069302653509867E-3</v>
      </c>
      <c r="V7" s="39">
        <f t="shared" si="13"/>
        <v>2.3521482672926512E-3</v>
      </c>
      <c r="W7" s="32">
        <f t="shared" ref="W7:W24" si="21">T7-SUM(U7:V7)</f>
        <v>0.97151256118193374</v>
      </c>
      <c r="X7" s="32"/>
      <c r="Y7" s="5">
        <f t="shared" si="14"/>
        <v>0</v>
      </c>
      <c r="Z7" s="5">
        <f t="shared" si="14"/>
        <v>5.9113090701367019</v>
      </c>
      <c r="AA7" s="5">
        <f t="shared" si="1"/>
        <v>0</v>
      </c>
      <c r="AB7" s="5">
        <f t="shared" si="5"/>
        <v>5.8507303820803473</v>
      </c>
      <c r="AC7" s="32"/>
      <c r="AD7" s="5">
        <f t="shared" si="6"/>
        <v>255610.23813622</v>
      </c>
      <c r="AE7" s="5">
        <f t="shared" si="7"/>
        <v>-2556.1023813622</v>
      </c>
      <c r="AF7" s="5">
        <f>-$W7*L7</f>
        <v>-28296.033754858887</v>
      </c>
      <c r="AG7" s="5">
        <f t="shared" si="15"/>
        <v>-4641.3369067720596</v>
      </c>
      <c r="AH7" s="5">
        <f t="shared" si="8"/>
        <v>220116.76509322686</v>
      </c>
      <c r="AI7" s="42">
        <f>-M7*($W6*N7-$W5*N6)/1000</f>
        <v>0</v>
      </c>
      <c r="AJ7" s="42">
        <f t="shared" si="16"/>
        <v>24825.190616971329</v>
      </c>
      <c r="AK7" s="42">
        <f t="shared" si="9"/>
        <v>244941.95571019818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263105.43820992578</v>
      </c>
      <c r="K8" s="11">
        <f t="shared" si="11"/>
        <v>2631.054382099258</v>
      </c>
      <c r="L8" s="24">
        <f t="shared" si="17"/>
        <v>29125.751828091834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L'!$B$136:$AV$256, 4)</f>
        <v>8.6929958796106206</v>
      </c>
      <c r="S8" s="46">
        <f>VLOOKUP(I8, '[1]Lapse Rates'!$A$4:$F$24, 4)</f>
        <v>2.1941491999999999E-3</v>
      </c>
      <c r="T8" s="56">
        <f t="shared" si="12"/>
        <v>0.97151256118193374</v>
      </c>
      <c r="U8" s="33">
        <f t="shared" si="20"/>
        <v>8.4453546913445098E-3</v>
      </c>
      <c r="V8" s="39">
        <f t="shared" si="13"/>
        <v>2.1316435089072908E-3</v>
      </c>
      <c r="W8" s="32">
        <f t="shared" si="21"/>
        <v>0.96093556298168192</v>
      </c>
      <c r="X8" s="32"/>
      <c r="Y8" s="5">
        <f>AA7</f>
        <v>0</v>
      </c>
      <c r="Z8" s="5">
        <f t="shared" si="14"/>
        <v>5.8507303820803473</v>
      </c>
      <c r="AA8" s="5">
        <f t="shared" si="1"/>
        <v>0</v>
      </c>
      <c r="AB8" s="5">
        <f t="shared" si="5"/>
        <v>5.7870326315889535</v>
      </c>
      <c r="AC8" s="32"/>
      <c r="AD8" s="5">
        <f>$W8*J8</f>
        <v>252827.37238979715</v>
      </c>
      <c r="AE8" s="5">
        <f t="shared" si="7"/>
        <v>-2528.2737238979716</v>
      </c>
      <c r="AF8" s="5">
        <f t="shared" si="7"/>
        <v>-27987.970730192177</v>
      </c>
      <c r="AG8" s="5">
        <f t="shared" si="15"/>
        <v>-5086.0375104137129</v>
      </c>
      <c r="AH8" s="5">
        <f t="shared" si="8"/>
        <v>217225.09042529331</v>
      </c>
      <c r="AI8" s="42">
        <f t="shared" ref="AI8:AI24" si="22">-M8*($W7*N8-$W6*N7)/1000</f>
        <v>0</v>
      </c>
      <c r="AJ8" s="42">
        <f>$D$6*SUM(Y8:Z8,AD8:AE8)</f>
        <v>24554.915535775195</v>
      </c>
      <c r="AK8" s="42">
        <f t="shared" si="9"/>
        <v>241780.0059610685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263105.43820992578</v>
      </c>
      <c r="K9" s="11">
        <f t="shared" si="11"/>
        <v>2631.054382099258</v>
      </c>
      <c r="L9" s="24">
        <f t="shared" si="17"/>
        <v>29125.751828091834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L'!$B$136:$AV$256, 4)</f>
        <v>9.6481336075596218</v>
      </c>
      <c r="S9" s="46">
        <f>VLOOKUP(I9, '[1]Lapse Rates'!$A$4:$F$24, 4)</f>
        <v>1.9313649E-3</v>
      </c>
      <c r="T9" s="56">
        <f>W8</f>
        <v>0.96093556298168192</v>
      </c>
      <c r="U9" s="33">
        <f t="shared" si="20"/>
        <v>9.2712346999027917E-3</v>
      </c>
      <c r="V9" s="39">
        <f t="shared" si="13"/>
        <v>1.8559172175045598E-3</v>
      </c>
      <c r="W9" s="32">
        <f t="shared" si="21"/>
        <v>0.9498084110642746</v>
      </c>
      <c r="X9" s="32"/>
      <c r="Y9" s="5">
        <f t="shared" si="14"/>
        <v>0</v>
      </c>
      <c r="Z9" s="5">
        <f t="shared" si="14"/>
        <v>5.7870326315889535</v>
      </c>
      <c r="AA9" s="5">
        <f t="shared" si="1"/>
        <v>0</v>
      </c>
      <c r="AB9" s="5">
        <f t="shared" si="5"/>
        <v>5.7200216958682706</v>
      </c>
      <c r="AC9" s="32"/>
      <c r="AD9" s="5">
        <f t="shared" si="6"/>
        <v>249899.75820853928</v>
      </c>
      <c r="AE9" s="5">
        <f t="shared" si="7"/>
        <v>-2498.9975820853929</v>
      </c>
      <c r="AF9" s="5">
        <f>-$W9*L9</f>
        <v>-27663.884064892296</v>
      </c>
      <c r="AG9" s="5">
        <f t="shared" si="15"/>
        <v>-5583.4064020877586</v>
      </c>
      <c r="AH9" s="5">
        <f t="shared" si="8"/>
        <v>214153.4701594738</v>
      </c>
      <c r="AI9" s="42">
        <f t="shared" si="22"/>
        <v>0</v>
      </c>
      <c r="AJ9" s="42">
        <f t="shared" si="16"/>
        <v>24270.582325356285</v>
      </c>
      <c r="AK9" s="42">
        <f t="shared" si="9"/>
        <v>238424.05248483008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263105.43820992578</v>
      </c>
      <c r="K10" s="11">
        <f t="shared" si="11"/>
        <v>2631.054382099258</v>
      </c>
      <c r="L10" s="24">
        <f t="shared" si="17"/>
        <v>29125.751828091834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L'!$B$136:$AV$256, 4)</f>
        <v>10.734323593736512</v>
      </c>
      <c r="S10" s="46">
        <f>VLOOKUP(I10, '[1]Lapse Rates'!$A$4:$F$24, 4)</f>
        <v>1.9726812000000001E-3</v>
      </c>
      <c r="T10" s="56">
        <f t="shared" si="12"/>
        <v>0.9498084110642746</v>
      </c>
      <c r="U10" s="33">
        <f t="shared" si="20"/>
        <v>1.0195550836416632E-2</v>
      </c>
      <c r="V10" s="39">
        <f t="shared" si="13"/>
        <v>1.8736691961083666E-3</v>
      </c>
      <c r="W10" s="32">
        <f t="shared" si="21"/>
        <v>0.93773919103174963</v>
      </c>
      <c r="X10" s="32"/>
      <c r="Y10" s="5">
        <f t="shared" si="14"/>
        <v>0</v>
      </c>
      <c r="Z10" s="5">
        <f t="shared" si="14"/>
        <v>5.7200216958682706</v>
      </c>
      <c r="AA10" s="5">
        <f t="shared" si="1"/>
        <v>0</v>
      </c>
      <c r="AB10" s="5">
        <f t="shared" si="5"/>
        <v>5.6473373527585951</v>
      </c>
      <c r="AC10" s="32"/>
      <c r="AD10" s="5">
        <f t="shared" si="6"/>
        <v>246724.2807830298</v>
      </c>
      <c r="AE10" s="5">
        <f t="shared" si="7"/>
        <v>-2467.2428078302983</v>
      </c>
      <c r="AF10" s="5">
        <f t="shared" si="7"/>
        <v>-27312.358957466338</v>
      </c>
      <c r="AG10" s="5">
        <f>-U10*M10</f>
        <v>-6140.0563846643518</v>
      </c>
      <c r="AH10" s="5">
        <f t="shared" si="8"/>
        <v>210804.62263306879</v>
      </c>
      <c r="AI10" s="42">
        <f t="shared" si="22"/>
        <v>0</v>
      </c>
      <c r="AJ10" s="42">
        <f t="shared" si="16"/>
        <v>23962.176559495434</v>
      </c>
      <c r="AK10" s="42">
        <f t="shared" si="9"/>
        <v>234766.79919256421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263105.43820992578</v>
      </c>
      <c r="K11" s="11">
        <f t="shared" si="11"/>
        <v>2631.054382099258</v>
      </c>
      <c r="L11" s="24">
        <f t="shared" si="17"/>
        <v>29125.751828091834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L'!$B$136:$AV$256, 4)</f>
        <v>11.987427999856752</v>
      </c>
      <c r="S11" s="46">
        <f>VLOOKUP(I11, '[1]Lapse Rates'!$A$4:$F$24, 4)</f>
        <v>1.7228968999999999E-3</v>
      </c>
      <c r="T11" s="56">
        <f t="shared" si="12"/>
        <v>0.93773919103174963</v>
      </c>
      <c r="U11" s="33">
        <f t="shared" si="20"/>
        <v>1.1241081035137017E-2</v>
      </c>
      <c r="V11" s="39">
        <f t="shared" si="13"/>
        <v>1.6156279452371092E-3</v>
      </c>
      <c r="W11" s="32">
        <f t="shared" si="21"/>
        <v>0.92488248205137547</v>
      </c>
      <c r="X11" s="32"/>
      <c r="Y11" s="5">
        <f t="shared" si="14"/>
        <v>0</v>
      </c>
      <c r="Z11" s="5">
        <f t="shared" si="14"/>
        <v>5.6473373527585951</v>
      </c>
      <c r="AA11" s="5">
        <f t="shared" si="1"/>
        <v>0</v>
      </c>
      <c r="AB11" s="5">
        <f t="shared" si="5"/>
        <v>5.5699105228331778</v>
      </c>
      <c r="AC11" s="32"/>
      <c r="AD11" s="5">
        <f t="shared" si="6"/>
        <v>243341.61073281095</v>
      </c>
      <c r="AE11" s="5">
        <f t="shared" si="7"/>
        <v>-2433.4161073281098</v>
      </c>
      <c r="AF11" s="5">
        <f t="shared" si="7"/>
        <v>-26937.89764237796</v>
      </c>
      <c r="AG11" s="5">
        <f>-U11*M11</f>
        <v>-6769.7049907095306</v>
      </c>
      <c r="AH11" s="5">
        <f t="shared" si="8"/>
        <v>207200.59199239535</v>
      </c>
      <c r="AI11" s="42">
        <f t="shared" si="22"/>
        <v>0</v>
      </c>
      <c r="AJ11" s="42">
        <f t="shared" si="16"/>
        <v>23633.647896554176</v>
      </c>
      <c r="AK11" s="42">
        <f t="shared" si="9"/>
        <v>230834.23988894952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263105.43820992578</v>
      </c>
      <c r="K12" s="11">
        <f t="shared" si="11"/>
        <v>2631.054382099258</v>
      </c>
      <c r="L12" s="24">
        <f t="shared" si="17"/>
        <v>29125.751828091834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L'!$B$136:$AV$256, 4)</f>
        <v>13.442739003632301</v>
      </c>
      <c r="S12" s="46">
        <f>VLOOKUP(I12, '[1]Lapse Rates'!$A$4:$F$24, 4)</f>
        <v>1.5750323E-3</v>
      </c>
      <c r="T12" s="56">
        <f t="shared" si="12"/>
        <v>0.92488248205137547</v>
      </c>
      <c r="U12" s="33">
        <f t="shared" si="20"/>
        <v>1.2432953815248277E-2</v>
      </c>
      <c r="V12" s="39">
        <f t="shared" si="13"/>
        <v>1.4567197829350865E-3</v>
      </c>
      <c r="W12" s="32">
        <f t="shared" si="21"/>
        <v>0.91099280845319208</v>
      </c>
      <c r="X12" s="32"/>
      <c r="Y12" s="5">
        <f t="shared" si="14"/>
        <v>0</v>
      </c>
      <c r="Z12" s="5">
        <f t="shared" si="14"/>
        <v>5.5699105228331778</v>
      </c>
      <c r="AA12" s="5">
        <f t="shared" si="1"/>
        <v>0</v>
      </c>
      <c r="AB12" s="5">
        <f t="shared" si="5"/>
        <v>5.4862628804195737</v>
      </c>
      <c r="AC12" s="32"/>
      <c r="AD12" s="5">
        <f t="shared" si="6"/>
        <v>239687.16207416807</v>
      </c>
      <c r="AE12" s="5">
        <f t="shared" si="7"/>
        <v>-2396.871620741681</v>
      </c>
      <c r="AF12" s="5">
        <f t="shared" si="7"/>
        <v>-26533.350456184075</v>
      </c>
      <c r="AG12" s="5">
        <f t="shared" si="15"/>
        <v>-7487.4853432031541</v>
      </c>
      <c r="AH12" s="5">
        <f t="shared" si="8"/>
        <v>203269.45465403917</v>
      </c>
      <c r="AI12" s="42">
        <f t="shared" si="22"/>
        <v>0</v>
      </c>
      <c r="AJ12" s="42">
        <f t="shared" si="16"/>
        <v>23278.723901703423</v>
      </c>
      <c r="AK12" s="42">
        <f t="shared" si="9"/>
        <v>226548.1785557426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263105.43820992578</v>
      </c>
      <c r="K13" s="11">
        <f t="shared" si="11"/>
        <v>2631.054382099258</v>
      </c>
      <c r="L13" s="24">
        <f t="shared" si="17"/>
        <v>29125.751828091834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L'!$B$136:$AV$256, 4)</f>
        <v>15.134485896806117</v>
      </c>
      <c r="S13" s="46">
        <f>VLOOKUP(I13, '[1]Lapse Rates'!$A$4:$F$24, 4)</f>
        <v>1.4424080000000001E-3</v>
      </c>
      <c r="T13" s="56">
        <f t="shared" si="12"/>
        <v>0.91099280845319208</v>
      </c>
      <c r="U13" s="33">
        <f t="shared" si="20"/>
        <v>1.3787407811626632E-2</v>
      </c>
      <c r="V13" s="39">
        <f t="shared" si="13"/>
        <v>1.314023314855352E-3</v>
      </c>
      <c r="W13" s="32">
        <f t="shared" si="21"/>
        <v>0.89589137732671009</v>
      </c>
      <c r="X13" s="32"/>
      <c r="Y13" s="5">
        <f t="shared" si="14"/>
        <v>0</v>
      </c>
      <c r="Z13" s="5">
        <f t="shared" si="14"/>
        <v>5.4862628804195737</v>
      </c>
      <c r="AA13" s="5">
        <f t="shared" si="1"/>
        <v>0</v>
      </c>
      <c r="AB13" s="5">
        <f t="shared" si="5"/>
        <v>5.3953176827608731</v>
      </c>
      <c r="AC13" s="32"/>
      <c r="AD13" s="5">
        <f t="shared" si="6"/>
        <v>235713.89342003802</v>
      </c>
      <c r="AE13" s="5">
        <f t="shared" si="7"/>
        <v>-2357.1389342003804</v>
      </c>
      <c r="AF13" s="5">
        <f t="shared" si="7"/>
        <v>-26093.509920945136</v>
      </c>
      <c r="AG13" s="5">
        <f t="shared" si="15"/>
        <v>-8303.176818988095</v>
      </c>
      <c r="AH13" s="5">
        <f t="shared" si="8"/>
        <v>198960.06774590444</v>
      </c>
      <c r="AI13" s="42">
        <f t="shared" si="22"/>
        <v>0</v>
      </c>
      <c r="AJ13" s="42">
        <f t="shared" si="16"/>
        <v>22892.835817449242</v>
      </c>
      <c r="AK13" s="42">
        <f t="shared" si="9"/>
        <v>221852.90356335367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37018.914974389612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263105.43820992578</v>
      </c>
      <c r="K14" s="11">
        <f t="shared" si="11"/>
        <v>2631.054382099258</v>
      </c>
      <c r="L14" s="24">
        <f t="shared" si="17"/>
        <v>29125.751828091834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L'!$B$136:$AV$256, 4)</f>
        <v>17.159676585436895</v>
      </c>
      <c r="S14" s="46">
        <f>VLOOKUP(I14, '[1]Lapse Rates'!$A$4:$F$24, 4)</f>
        <v>1.4007732E-3</v>
      </c>
      <c r="T14" s="56">
        <f t="shared" si="12"/>
        <v>0.89589137732671009</v>
      </c>
      <c r="U14" s="33">
        <f t="shared" si="20"/>
        <v>1.5373206290607956E-2</v>
      </c>
      <c r="V14" s="39">
        <f t="shared" si="13"/>
        <v>1.2549406314703432E-3</v>
      </c>
      <c r="W14" s="32">
        <f t="shared" si="21"/>
        <v>0.87926323040463183</v>
      </c>
      <c r="X14" s="32"/>
      <c r="Y14" s="5">
        <f t="shared" si="14"/>
        <v>0</v>
      </c>
      <c r="Z14" s="5">
        <f t="shared" si="14"/>
        <v>5.3953176827608731</v>
      </c>
      <c r="AA14" s="5">
        <f t="shared" si="1"/>
        <v>0</v>
      </c>
      <c r="AB14" s="5">
        <f t="shared" si="5"/>
        <v>5.2951781598335099</v>
      </c>
      <c r="AC14" s="32"/>
      <c r="AD14" s="5">
        <f t="shared" si="6"/>
        <v>231338.93753748559</v>
      </c>
      <c r="AE14" s="5">
        <f t="shared" si="7"/>
        <v>-2313.3893753748562</v>
      </c>
      <c r="AF14" s="5">
        <f t="shared" si="7"/>
        <v>-25609.202640331638</v>
      </c>
      <c r="AG14" s="5">
        <f t="shared" si="15"/>
        <v>-9258.1906511865382</v>
      </c>
      <c r="AH14" s="5">
        <f>SUM(AD14:AG14)</f>
        <v>194158.15487059255</v>
      </c>
      <c r="AI14" s="42">
        <f t="shared" si="22"/>
        <v>0</v>
      </c>
      <c r="AJ14" s="42">
        <f t="shared" si="16"/>
        <v>22467.935555367745</v>
      </c>
      <c r="AK14" s="42">
        <f t="shared" si="9"/>
        <v>216626.09042596031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29125.751828091834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263105.43820992578</v>
      </c>
      <c r="K15" s="11">
        <f t="shared" si="11"/>
        <v>2631.054382099258</v>
      </c>
      <c r="L15" s="24">
        <f t="shared" si="17"/>
        <v>29125.751828091834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L'!$B$136:$AV$256, 4)</f>
        <v>19.516487506388827</v>
      </c>
      <c r="S15" s="46">
        <f>VLOOKUP(I15, '[1]Lapse Rates'!$A$4:$F$24, 4)</f>
        <v>1.2298243999999999E-3</v>
      </c>
      <c r="T15" s="56">
        <f t="shared" si="12"/>
        <v>0.87926323040463183</v>
      </c>
      <c r="U15" s="33">
        <f t="shared" si="20"/>
        <v>1.7160129851019078E-2</v>
      </c>
      <c r="V15" s="39">
        <f t="shared" si="13"/>
        <v>1.081339374774438E-3</v>
      </c>
      <c r="W15" s="32">
        <f t="shared" si="21"/>
        <v>0.86102176117883833</v>
      </c>
      <c r="X15" s="31"/>
      <c r="Y15" s="5">
        <f t="shared" si="14"/>
        <v>0</v>
      </c>
      <c r="Z15" s="5">
        <f t="shared" si="14"/>
        <v>5.2951781598335099</v>
      </c>
      <c r="AA15" s="5">
        <f t="shared" si="1"/>
        <v>0</v>
      </c>
      <c r="AB15" s="5">
        <f t="shared" si="5"/>
        <v>5.1853227421297063</v>
      </c>
      <c r="AC15" s="32"/>
      <c r="AD15" s="5">
        <f t="shared" si="6"/>
        <v>226539.50778324032</v>
      </c>
      <c r="AE15" s="5">
        <f t="shared" si="7"/>
        <v>-2265.3950778324033</v>
      </c>
      <c r="AF15" s="5">
        <f t="shared" si="7"/>
        <v>-25077.906134681401</v>
      </c>
      <c r="AG15" s="5">
        <f t="shared" si="15"/>
        <v>-10334.327840049367</v>
      </c>
      <c r="AH15" s="5">
        <f t="shared" ref="AH15:AH24" si="23">SUM(AD15:AG15)</f>
        <v>188861.87873067716</v>
      </c>
      <c r="AI15" s="42">
        <f t="shared" si="22"/>
        <v>0</v>
      </c>
      <c r="AJ15" s="42">
        <f t="shared" si="16"/>
        <v>22001.809913377998</v>
      </c>
      <c r="AK15" s="42">
        <f t="shared" ref="AK15:AK24" si="24">SUM(AH15:AJ15)</f>
        <v>210863.68864405516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263105.43820992578</v>
      </c>
      <c r="K16" s="11">
        <f t="shared" si="11"/>
        <v>2631.054382099258</v>
      </c>
      <c r="L16" s="24">
        <f t="shared" si="17"/>
        <v>29125.751828091834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L'!$B$136:$AV$256, 4)</f>
        <v>22.249978142908613</v>
      </c>
      <c r="S16" s="46">
        <f>VLOOKUP(I16, '[1]Lapse Rates'!$A$4:$F$24, 4)</f>
        <v>1.0984558E-3</v>
      </c>
      <c r="T16" s="56">
        <f t="shared" si="12"/>
        <v>0.86102176117883833</v>
      </c>
      <c r="U16" s="33">
        <f t="shared" si="20"/>
        <v>1.9157715366797834E-2</v>
      </c>
      <c r="V16" s="39">
        <f t="shared" si="13"/>
        <v>9.4579434749310983E-4</v>
      </c>
      <c r="W16" s="32">
        <f t="shared" si="21"/>
        <v>0.84091825146454735</v>
      </c>
      <c r="X16" s="31"/>
      <c r="Y16" s="5">
        <f t="shared" si="14"/>
        <v>0</v>
      </c>
      <c r="Z16" s="5">
        <f t="shared" si="14"/>
        <v>5.1853227421297063</v>
      </c>
      <c r="AA16" s="5">
        <f t="shared" si="1"/>
        <v>0</v>
      </c>
      <c r="AB16" s="5">
        <f t="shared" si="5"/>
        <v>5.0642535766124288</v>
      </c>
      <c r="AC16" s="32"/>
      <c r="AD16" s="5">
        <f t="shared" si="6"/>
        <v>221250.16505030429</v>
      </c>
      <c r="AE16" s="5">
        <f t="shared" si="7"/>
        <v>-2212.501650503043</v>
      </c>
      <c r="AF16" s="5">
        <f t="shared" si="7"/>
        <v>-24492.376299869327</v>
      </c>
      <c r="AG16" s="5">
        <f t="shared" si="15"/>
        <v>-11537.331767631293</v>
      </c>
      <c r="AH16" s="5">
        <f t="shared" si="23"/>
        <v>183007.95533230063</v>
      </c>
      <c r="AI16" s="42">
        <f t="shared" si="22"/>
        <v>0</v>
      </c>
      <c r="AJ16" s="42">
        <f t="shared" si="16"/>
        <v>21488.103459681504</v>
      </c>
      <c r="AK16" s="42">
        <f t="shared" si="24"/>
        <v>204496.05879198213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263105.43820992578</v>
      </c>
      <c r="K17" s="11">
        <f t="shared" si="11"/>
        <v>2631.054382099258</v>
      </c>
      <c r="L17" s="24">
        <f t="shared" si="17"/>
        <v>29125.751828091834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L'!$B$136:$AV$256, 4)</f>
        <v>25.437676255687872</v>
      </c>
      <c r="S17" s="46">
        <f>VLOOKUP(I17, '[1]Lapse Rates'!$A$4:$F$24, 4)</f>
        <v>9.9047419999999994E-4</v>
      </c>
      <c r="T17" s="56">
        <f t="shared" si="12"/>
        <v>0.84091825146454735</v>
      </c>
      <c r="U17" s="33">
        <f t="shared" si="20"/>
        <v>2.1391006238254281E-2</v>
      </c>
      <c r="V17" s="39">
        <f t="shared" si="13"/>
        <v>8.3290783238474633E-4</v>
      </c>
      <c r="W17" s="32">
        <f t="shared" si="21"/>
        <v>0.81869433739390829</v>
      </c>
      <c r="X17" s="31"/>
      <c r="Y17" s="5">
        <f t="shared" si="14"/>
        <v>0</v>
      </c>
      <c r="Z17" s="5">
        <f t="shared" si="14"/>
        <v>5.0642535766124288</v>
      </c>
      <c r="AA17" s="5">
        <f t="shared" si="1"/>
        <v>0</v>
      </c>
      <c r="AB17" s="5">
        <f t="shared" si="5"/>
        <v>4.9304147211439595</v>
      </c>
      <c r="AC17" s="32"/>
      <c r="AD17" s="5">
        <f t="shared" si="6"/>
        <v>215402.93240000907</v>
      </c>
      <c r="AE17" s="5">
        <f t="shared" si="7"/>
        <v>-2154.0293240000906</v>
      </c>
      <c r="AF17" s="5">
        <f t="shared" si="7"/>
        <v>-23845.088093999057</v>
      </c>
      <c r="AG17" s="5">
        <f t="shared" si="15"/>
        <v>-12882.284295857638</v>
      </c>
      <c r="AH17" s="5">
        <f t="shared" si="23"/>
        <v>176521.53068615228</v>
      </c>
      <c r="AI17" s="42">
        <f t="shared" si="22"/>
        <v>0</v>
      </c>
      <c r="AJ17" s="42">
        <f t="shared" si="16"/>
        <v>20920.214195032349</v>
      </c>
      <c r="AK17" s="42">
        <f t="shared" si="24"/>
        <v>197441.74488118463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263105.43820992578</v>
      </c>
      <c r="K18" s="11">
        <f t="shared" si="11"/>
        <v>2631.054382099258</v>
      </c>
      <c r="L18" s="24">
        <f t="shared" si="17"/>
        <v>29125.751828091834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L'!$B$136:$AV$256, 4)</f>
        <v>29.046992819595491</v>
      </c>
      <c r="S18" s="46">
        <f>VLOOKUP(I18, '[1]Lapse Rates'!$A$4:$F$24, 4)</f>
        <v>9.2791330000000004E-4</v>
      </c>
      <c r="T18" s="56">
        <f t="shared" si="12"/>
        <v>0.81869433739390829</v>
      </c>
      <c r="U18" s="33">
        <f t="shared" si="20"/>
        <v>2.3780608539724343E-2</v>
      </c>
      <c r="V18" s="39">
        <f t="shared" si="13"/>
        <v>7.5967736430249491E-4</v>
      </c>
      <c r="W18" s="32">
        <f t="shared" si="21"/>
        <v>0.7941540514898815</v>
      </c>
      <c r="X18" s="31"/>
      <c r="Y18" s="5">
        <f t="shared" si="14"/>
        <v>0</v>
      </c>
      <c r="Z18" s="5">
        <f t="shared" si="14"/>
        <v>4.9304147211439595</v>
      </c>
      <c r="AA18" s="5">
        <f t="shared" si="1"/>
        <v>0</v>
      </c>
      <c r="AB18" s="5">
        <f t="shared" si="5"/>
        <v>4.7826260027469987</v>
      </c>
      <c r="AC18" s="32"/>
      <c r="AD18" s="5">
        <f t="shared" si="6"/>
        <v>208946.24972343323</v>
      </c>
      <c r="AE18" s="5">
        <f t="shared" si="7"/>
        <v>-2089.4624972343327</v>
      </c>
      <c r="AF18" s="5">
        <f t="shared" si="7"/>
        <v>-23130.333816967952</v>
      </c>
      <c r="AG18" s="5">
        <f t="shared" si="15"/>
        <v>-14321.372100269651</v>
      </c>
      <c r="AH18" s="5">
        <f t="shared" si="23"/>
        <v>169405.08130896126</v>
      </c>
      <c r="AI18" s="42">
        <f t="shared" si="22"/>
        <v>0</v>
      </c>
      <c r="AJ18" s="42">
        <f t="shared" si="16"/>
        <v>20293.134500574255</v>
      </c>
      <c r="AK18" s="42">
        <f t="shared" si="24"/>
        <v>189698.21580953553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263105.43820992578</v>
      </c>
      <c r="K19" s="11">
        <f t="shared" si="11"/>
        <v>2631.054382099258</v>
      </c>
      <c r="L19" s="24">
        <f t="shared" si="17"/>
        <v>29125.751828091834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L'!$B$136:$AV$256, 4)</f>
        <v>33.115114665928282</v>
      </c>
      <c r="S19" s="46">
        <f>VLOOKUP(I19, '[1]Lapse Rates'!$A$4:$F$24, 4)</f>
        <v>7.1178370000000003E-4</v>
      </c>
      <c r="T19" s="56">
        <f t="shared" si="12"/>
        <v>0.7941540514898815</v>
      </c>
      <c r="U19" s="33">
        <f t="shared" si="20"/>
        <v>2.6298502477498938E-2</v>
      </c>
      <c r="V19" s="39">
        <f t="shared" si="13"/>
        <v>5.6526590913945839E-4</v>
      </c>
      <c r="W19" s="32">
        <f t="shared" si="21"/>
        <v>0.7672902831032431</v>
      </c>
      <c r="X19" s="31"/>
      <c r="Y19" s="5">
        <f t="shared" si="14"/>
        <v>0</v>
      </c>
      <c r="Z19" s="5">
        <f t="shared" si="14"/>
        <v>4.7826260027469987</v>
      </c>
      <c r="AA19" s="5">
        <f t="shared" si="1"/>
        <v>0</v>
      </c>
      <c r="AB19" s="5">
        <f t="shared" si="5"/>
        <v>4.6208445990298301</v>
      </c>
      <c r="AC19" s="32"/>
      <c r="AD19" s="5">
        <f t="shared" si="6"/>
        <v>201878.2461700968</v>
      </c>
      <c r="AE19" s="5">
        <f t="shared" si="7"/>
        <v>-2018.782461700968</v>
      </c>
      <c r="AF19" s="5">
        <f t="shared" si="7"/>
        <v>-22347.906365771385</v>
      </c>
      <c r="AG19" s="5">
        <f t="shared" si="15"/>
        <v>-15837.720848521707</v>
      </c>
      <c r="AH19" s="5">
        <f t="shared" si="23"/>
        <v>161673.83649410275</v>
      </c>
      <c r="AI19" s="42">
        <f t="shared" si="22"/>
        <v>0</v>
      </c>
      <c r="AJ19" s="42">
        <f t="shared" si="16"/>
        <v>19606.682565404502</v>
      </c>
      <c r="AK19" s="42">
        <f t="shared" si="24"/>
        <v>181280.51905950726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263105.43820992578</v>
      </c>
      <c r="K20" s="11">
        <f t="shared" si="11"/>
        <v>2631.054382099258</v>
      </c>
      <c r="L20" s="24">
        <f t="shared" si="17"/>
        <v>29125.751828091834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L'!$B$136:$AV$256, 4)</f>
        <v>37.61926983369807</v>
      </c>
      <c r="S20" s="46">
        <f>VLOOKUP(I20, '[1]Lapse Rates'!$A$4:$F$24, 4)</f>
        <v>6.4944269999999999E-4</v>
      </c>
      <c r="T20" s="56">
        <f t="shared" si="12"/>
        <v>0.7672902831032431</v>
      </c>
      <c r="U20" s="33">
        <f t="shared" si="20"/>
        <v>2.8864900200835486E-2</v>
      </c>
      <c r="V20" s="39">
        <f t="shared" si="13"/>
        <v>4.9831107314233462E-4</v>
      </c>
      <c r="W20" s="32">
        <f t="shared" si="21"/>
        <v>0.73792707182926531</v>
      </c>
      <c r="X20" s="31"/>
      <c r="Y20" s="5">
        <f t="shared" si="14"/>
        <v>0</v>
      </c>
      <c r="Z20" s="5">
        <f t="shared" si="14"/>
        <v>4.6208445990298301</v>
      </c>
      <c r="AA20" s="5">
        <f t="shared" si="1"/>
        <v>0</v>
      </c>
      <c r="AB20" s="5">
        <f t="shared" si="5"/>
        <v>4.4440108254066661</v>
      </c>
      <c r="AC20" s="32"/>
      <c r="AD20" s="5">
        <f t="shared" si="6"/>
        <v>194152.62560060623</v>
      </c>
      <c r="AE20" s="5">
        <f t="shared" si="7"/>
        <v>-1941.5262560060623</v>
      </c>
      <c r="AF20" s="5">
        <f t="shared" si="7"/>
        <v>-21492.680761329677</v>
      </c>
      <c r="AG20" s="5">
        <f t="shared" si="15"/>
        <v>-17383.279983048953</v>
      </c>
      <c r="AH20" s="5">
        <f>SUM(AD20:AG20)</f>
        <v>153335.13860022154</v>
      </c>
      <c r="AI20" s="42">
        <f t="shared" si="22"/>
        <v>0</v>
      </c>
      <c r="AJ20" s="42">
        <f t="shared" si="16"/>
        <v>18856.362150560442</v>
      </c>
      <c r="AK20" s="42">
        <f t="shared" si="24"/>
        <v>172191.500750782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263105.43820992578</v>
      </c>
      <c r="K21" s="11">
        <f t="shared" si="11"/>
        <v>2631.054382099258</v>
      </c>
      <c r="L21" s="24">
        <f t="shared" si="17"/>
        <v>29125.751828091834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L'!$B$136:$AV$256, 4)</f>
        <v>42.636657497215737</v>
      </c>
      <c r="S21" s="46">
        <f>VLOOKUP(I21, '[1]Lapse Rates'!$A$4:$F$24, 4)</f>
        <v>5.2983399999999997E-4</v>
      </c>
      <c r="T21" s="56">
        <f t="shared" si="12"/>
        <v>0.73792707182926531</v>
      </c>
      <c r="U21" s="33">
        <f t="shared" si="20"/>
        <v>3.1462743819507699E-2</v>
      </c>
      <c r="V21" s="39">
        <f t="shared" si="13"/>
        <v>3.9097885217558693E-4</v>
      </c>
      <c r="W21" s="32">
        <f t="shared" si="21"/>
        <v>0.70607334915758202</v>
      </c>
      <c r="X21" s="31"/>
      <c r="Y21" s="5">
        <f t="shared" si="14"/>
        <v>0</v>
      </c>
      <c r="Z21" s="5">
        <f t="shared" si="14"/>
        <v>4.4440108254066661</v>
      </c>
      <c r="AA21" s="5">
        <f t="shared" si="1"/>
        <v>0</v>
      </c>
      <c r="AB21" s="5">
        <f t="shared" si="5"/>
        <v>4.2521784698982144</v>
      </c>
      <c r="AC21" s="32"/>
      <c r="AD21" s="5">
        <f t="shared" si="6"/>
        <v>185771.73793845554</v>
      </c>
      <c r="AE21" s="5">
        <f t="shared" ref="AE21:AF24" si="25">-$W21*K21</f>
        <v>-1857.7173793845557</v>
      </c>
      <c r="AF21" s="5">
        <f t="shared" si="25"/>
        <v>-20564.917139993369</v>
      </c>
      <c r="AG21" s="5">
        <f t="shared" si="15"/>
        <v>-18947.776747678301</v>
      </c>
      <c r="AH21" s="5">
        <f t="shared" si="23"/>
        <v>144401.32667139932</v>
      </c>
      <c r="AI21" s="42">
        <f t="shared" si="22"/>
        <v>0</v>
      </c>
      <c r="AJ21" s="42">
        <f t="shared" si="16"/>
        <v>18042.401374306839</v>
      </c>
      <c r="AK21" s="42">
        <f t="shared" si="24"/>
        <v>162443.72804570617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263105.43820992578</v>
      </c>
      <c r="K22" s="11">
        <f t="shared" si="11"/>
        <v>2631.054382099258</v>
      </c>
      <c r="L22" s="24">
        <f t="shared" si="17"/>
        <v>29125.751828091834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L'!$B$136:$AV$256, 4)</f>
        <v>48.343471074947061</v>
      </c>
      <c r="S22" s="46">
        <f>VLOOKUP(I22, '[1]Lapse Rates'!$A$4:$F$24, 4)</f>
        <v>4.565131E-4</v>
      </c>
      <c r="T22" s="56">
        <f t="shared" si="12"/>
        <v>0.70607334915758202</v>
      </c>
      <c r="U22" s="33">
        <f t="shared" si="20"/>
        <v>3.4134036531790563E-2</v>
      </c>
      <c r="V22" s="39">
        <f t="shared" si="13"/>
        <v>3.2233173345131019E-4</v>
      </c>
      <c r="W22" s="32">
        <f t="shared" si="21"/>
        <v>0.67161698089234012</v>
      </c>
      <c r="X22" s="31"/>
      <c r="Y22" s="5">
        <f t="shared" ref="Y22:Z24" si="26">AA21</f>
        <v>0</v>
      </c>
      <c r="Z22" s="5">
        <f t="shared" si="26"/>
        <v>4.2521784698982144</v>
      </c>
      <c r="AA22" s="5">
        <f t="shared" si="1"/>
        <v>0</v>
      </c>
      <c r="AB22" s="5">
        <f t="shared" si="5"/>
        <v>4.0446722278581309</v>
      </c>
      <c r="AC22" s="32"/>
      <c r="AD22" s="5">
        <f t="shared" si="6"/>
        <v>176706.08006690649</v>
      </c>
      <c r="AE22" s="5">
        <f t="shared" si="25"/>
        <v>-1767.060800669065</v>
      </c>
      <c r="AF22" s="5">
        <f t="shared" si="25"/>
        <v>-19561.349509002594</v>
      </c>
      <c r="AG22" s="5">
        <f t="shared" si="15"/>
        <v>-20556.506686503697</v>
      </c>
      <c r="AH22" s="5">
        <f t="shared" si="23"/>
        <v>134821.16307073113</v>
      </c>
      <c r="AI22" s="42">
        <f t="shared" si="22"/>
        <v>0</v>
      </c>
      <c r="AJ22" s="42">
        <f t="shared" si="16"/>
        <v>17161.93492872579</v>
      </c>
      <c r="AK22" s="42">
        <f t="shared" si="24"/>
        <v>151983.09799945692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263105.43820992578</v>
      </c>
      <c r="K23" s="11">
        <f t="shared" si="11"/>
        <v>2631.054382099258</v>
      </c>
      <c r="L23" s="24">
        <f t="shared" si="17"/>
        <v>29125.751828091834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L'!$B$136:$AV$256, 4)</f>
        <v>54.827011316267445</v>
      </c>
      <c r="S23" s="46">
        <f>VLOOKUP(I23, '[1]Lapse Rates'!$A$4:$F$24, 4)</f>
        <v>3.5534066900000001E-2</v>
      </c>
      <c r="T23" s="56">
        <f t="shared" si="12"/>
        <v>0.67161698089234012</v>
      </c>
      <c r="U23" s="33">
        <f t="shared" si="20"/>
        <v>3.6822751811581712E-2</v>
      </c>
      <c r="V23" s="39">
        <f t="shared" si="13"/>
        <v>2.3865282730204437E-2</v>
      </c>
      <c r="W23" s="32">
        <f t="shared" si="21"/>
        <v>0.61092894635055395</v>
      </c>
      <c r="X23" s="31"/>
      <c r="Y23" s="5">
        <f t="shared" si="26"/>
        <v>0</v>
      </c>
      <c r="Z23" s="5">
        <f t="shared" si="26"/>
        <v>4.0446722278581309</v>
      </c>
      <c r="AA23" s="5">
        <f t="shared" si="1"/>
        <v>0</v>
      </c>
      <c r="AB23" s="5">
        <f t="shared" si="5"/>
        <v>3.6791912843174774</v>
      </c>
      <c r="AC23" s="32"/>
      <c r="AD23" s="5">
        <f t="shared" si="6"/>
        <v>160738.72814469074</v>
      </c>
      <c r="AE23" s="5">
        <f t="shared" si="25"/>
        <v>-1607.3872814469075</v>
      </c>
      <c r="AF23" s="5">
        <f t="shared" si="25"/>
        <v>-17793.764876003865</v>
      </c>
      <c r="AG23" s="5">
        <f t="shared" si="15"/>
        <v>-22175.729000737043</v>
      </c>
      <c r="AH23" s="5">
        <f>SUM(AD23:AG23)</f>
        <v>119161.8469865029</v>
      </c>
      <c r="AI23" s="42">
        <f t="shared" si="22"/>
        <v>0</v>
      </c>
      <c r="AJ23" s="42">
        <f t="shared" si="16"/>
        <v>15611.181321029775</v>
      </c>
      <c r="AK23" s="42">
        <f t="shared" si="24"/>
        <v>134773.02830753269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263105.43820992578</v>
      </c>
      <c r="K24" s="11">
        <f t="shared" si="11"/>
        <v>2631.054382099258</v>
      </c>
      <c r="L24" s="24">
        <f t="shared" si="17"/>
        <v>29125.751828091834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L'!$B$136:$AV$256, 4)</f>
        <v>62.217421074474572</v>
      </c>
      <c r="S24" s="46">
        <f>VLOOKUP(I24, '[1]Lapse Rates'!$A$4:$F$24, 4)</f>
        <v>0</v>
      </c>
      <c r="T24" s="56">
        <f t="shared" si="12"/>
        <v>0.61092894635055395</v>
      </c>
      <c r="U24" s="33">
        <f t="shared" si="20"/>
        <v>3.80104235016775E-2</v>
      </c>
      <c r="V24" s="39">
        <f t="shared" si="13"/>
        <v>0</v>
      </c>
      <c r="W24" s="32">
        <f t="shared" si="21"/>
        <v>0.57291852284887645</v>
      </c>
      <c r="X24" s="31"/>
      <c r="Y24" s="5">
        <f t="shared" si="26"/>
        <v>0</v>
      </c>
      <c r="Z24" s="5">
        <f t="shared" si="26"/>
        <v>3.6791912843174774</v>
      </c>
      <c r="AA24" s="5">
        <f t="shared" si="1"/>
        <v>0</v>
      </c>
      <c r="AB24" s="5">
        <f t="shared" si="5"/>
        <v>3.4502814909675603</v>
      </c>
      <c r="AC24" s="32"/>
      <c r="AD24" s="5">
        <f t="shared" si="6"/>
        <v>150737.97901273702</v>
      </c>
      <c r="AE24" s="5">
        <f t="shared" si="25"/>
        <v>-1507.3797901273701</v>
      </c>
      <c r="AF24" s="5">
        <f t="shared" si="25"/>
        <v>-16686.682714213337</v>
      </c>
      <c r="AG24" s="5">
        <f t="shared" si="15"/>
        <v>-22890.979334991738</v>
      </c>
      <c r="AH24" s="5">
        <f t="shared" si="23"/>
        <v>109652.93717340459</v>
      </c>
      <c r="AI24" s="42">
        <f t="shared" si="22"/>
        <v>0</v>
      </c>
      <c r="AJ24" s="42">
        <f t="shared" si="16"/>
        <v>14639.882712402999</v>
      </c>
      <c r="AK24" s="42">
        <f t="shared" si="24"/>
        <v>124292.81988580758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4679360.5032150466</v>
      </c>
      <c r="AE27" s="21">
        <f t="shared" ref="AE27:AJ27" si="27">SUM(AE4:AE24)</f>
        <v>-146797.41869971142</v>
      </c>
      <c r="AF27" s="21">
        <f t="shared" si="27"/>
        <v>-497035.14083329006</v>
      </c>
      <c r="AG27" s="21">
        <f t="shared" si="27"/>
        <v>-228185.23619366335</v>
      </c>
      <c r="AH27" s="21">
        <f>SUM(AH4:AH24)</f>
        <v>3807342.7074883822</v>
      </c>
      <c r="AI27" s="21">
        <f t="shared" si="27"/>
        <v>0</v>
      </c>
      <c r="AJ27" s="21">
        <f t="shared" si="27"/>
        <v>429168.22123385867</v>
      </c>
      <c r="AK27" s="21">
        <f>SUM(AK4:AK24)</f>
        <v>4236510.9287222419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2298035.253667383</v>
      </c>
      <c r="AE29" s="21">
        <f t="shared" ref="AE29:AK29" si="28">AE4+NPV($D$6,AE5:AE24)</f>
        <v>-123217.09293193334</v>
      </c>
      <c r="AF29" s="21">
        <f t="shared" si="28"/>
        <v>-236001.11545906548</v>
      </c>
      <c r="AG29" s="21">
        <f t="shared" si="28"/>
        <v>-73103.392867360657</v>
      </c>
      <c r="AH29" s="21">
        <f>AH4+NPV($D$6,AH5:AH24)</f>
        <v>1865713.6524090241</v>
      </c>
      <c r="AI29" s="21">
        <f t="shared" si="28"/>
        <v>0</v>
      </c>
      <c r="AJ29" s="21">
        <f t="shared" si="28"/>
        <v>197867.92715646792</v>
      </c>
      <c r="AK29" s="21">
        <f t="shared" si="28"/>
        <v>2063581.5795654918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3449275.3334104824</v>
      </c>
      <c r="AE31" s="21">
        <f t="shared" ref="AE31:AJ31" si="29">AE4+NPV($D$7,AE5:AE24)</f>
        <v>-134588.20151083783</v>
      </c>
      <c r="AF31" s="21">
        <f t="shared" si="29"/>
        <v>-361879.20020439388</v>
      </c>
      <c r="AG31" s="21">
        <f>AG4+NPV($D$7,AG5:AG24)</f>
        <v>-143064.04487291086</v>
      </c>
      <c r="AH31" s="21">
        <f t="shared" si="29"/>
        <v>2809743.8868223396</v>
      </c>
      <c r="AI31" s="21">
        <f t="shared" si="29"/>
        <v>0</v>
      </c>
      <c r="AJ31" s="21">
        <f t="shared" si="29"/>
        <v>309691.73480134684</v>
      </c>
      <c r="AK31" s="21">
        <f>AK4+NPV($D$7,AK5:AK24)</f>
        <v>3119435.6216236856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271031.84338684281</v>
      </c>
    </row>
    <row r="37" spans="1:39" x14ac:dyDescent="0.15">
      <c r="G37" s="49" t="s">
        <v>109</v>
      </c>
      <c r="I37" s="1">
        <v>0</v>
      </c>
      <c r="J37" s="11">
        <f>H$36</f>
        <v>271031.84338684281</v>
      </c>
      <c r="K37" s="11">
        <f>J37*$C$10</f>
        <v>108412.73735473712</v>
      </c>
      <c r="L37" s="24">
        <f>$C$46</f>
        <v>37941.855637372551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271031.84338684281</v>
      </c>
      <c r="AE37" s="5">
        <f>-$W37*K37</f>
        <v>-108412.73735473712</v>
      </c>
      <c r="AF37" s="5">
        <f>-$W37*L37</f>
        <v>-37941.855637372551</v>
      </c>
      <c r="AG37" s="5"/>
      <c r="AH37" s="5">
        <f>SUM(AD37:AG37)</f>
        <v>124677.25039473313</v>
      </c>
      <c r="AI37" s="42">
        <f>Y37-AA37</f>
        <v>0</v>
      </c>
      <c r="AJ37" s="42"/>
      <c r="AK37" s="42">
        <f>SUM(AH37:AJ37)</f>
        <v>124677.25039473313</v>
      </c>
      <c r="AL37" s="6" t="s">
        <v>39</v>
      </c>
      <c r="AM37" s="36">
        <f>AK64</f>
        <v>3147904.152291636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271031.84338684281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L'!$B$136:$AV$256, 7)</f>
        <v>7.5595942738381092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7.5595942738381095E-3</v>
      </c>
      <c r="V38" s="39">
        <f>MIN(S38*T38,T38-U38)</f>
        <v>2.6703721500000001E-3</v>
      </c>
      <c r="W38" s="32">
        <f>T38-SUM(U38:V38)</f>
        <v>0.98977003357616189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5.9606821755053838</v>
      </c>
      <c r="AC38" s="32"/>
      <c r="AD38" s="5">
        <f t="shared" ref="AD38:AD40" si="36">$W38*J38</f>
        <v>268259.19672920444</v>
      </c>
      <c r="AE38" s="5">
        <f t="shared" ref="AE38:AF57" si="37">-$W38*K38</f>
        <v>0</v>
      </c>
      <c r="AF38" s="5">
        <f t="shared" si="37"/>
        <v>0</v>
      </c>
      <c r="AG38" s="5">
        <f>-U38*M38</f>
        <v>-4552.606899939251</v>
      </c>
      <c r="AH38" s="5">
        <f t="shared" ref="AH38:AH46" si="38">SUM(AD38:AG38)</f>
        <v>263706.5898292652</v>
      </c>
      <c r="AI38" s="42">
        <f>-M38*$W37*(N38-N37)/1000</f>
        <v>0</v>
      </c>
      <c r="AJ38" s="42">
        <f>$D$6*SUM(Y38:Z38,AD38:AE38)</f>
        <v>26316.817985783957</v>
      </c>
      <c r="AK38" s="42">
        <f t="shared" ref="AK38" si="39">SUM(AH38:AJ38)</f>
        <v>290023.40781504917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271031.84338684281</v>
      </c>
      <c r="K39" s="11">
        <f t="shared" ref="K39:K57" si="41">J39*$C$11</f>
        <v>2710.3184338684282</v>
      </c>
      <c r="L39" s="24">
        <f>$C$47</f>
        <v>29810.900335767266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L'!$B$136:$AV$256, 7)</f>
        <v>8.3778829911964063</v>
      </c>
      <c r="S39" s="46">
        <f>VLOOKUP(I39, '[1]Lapse Rates'!$A$4:$F$24, 4)</f>
        <v>2.4152155999999998E-3</v>
      </c>
      <c r="T39" s="33">
        <f t="shared" ref="T39:T41" si="44">W38</f>
        <v>0.98977003357616189</v>
      </c>
      <c r="U39" s="33">
        <f>T39*R39/1000</f>
        <v>8.2921775294936221E-3</v>
      </c>
      <c r="V39" s="39">
        <f t="shared" ref="V39:V57" si="45">MIN(S39*T39,T39-U39)</f>
        <v>2.39050802550567E-3</v>
      </c>
      <c r="W39" s="32">
        <f>T39-SUM(U39:V39)</f>
        <v>0.9790873480211626</v>
      </c>
      <c r="X39" s="32"/>
      <c r="Y39" s="5">
        <f t="shared" ref="Y39:Z54" si="46">AA38</f>
        <v>0</v>
      </c>
      <c r="Z39" s="5">
        <f t="shared" si="46"/>
        <v>5.9606821755053838</v>
      </c>
      <c r="AA39" s="5">
        <f>O39*W39</f>
        <v>0</v>
      </c>
      <c r="AB39" s="5">
        <f t="shared" si="35"/>
        <v>5.8963479451143668</v>
      </c>
      <c r="AC39" s="32"/>
      <c r="AD39" s="5">
        <f t="shared" si="36"/>
        <v>265363.84877091099</v>
      </c>
      <c r="AE39" s="5">
        <f t="shared" si="37"/>
        <v>-2653.63848770911</v>
      </c>
      <c r="AF39" s="5">
        <f t="shared" si="37"/>
        <v>-29187.475351869558</v>
      </c>
      <c r="AG39" s="5">
        <f t="shared" ref="AG39:AG42" si="47">-U39*M39</f>
        <v>-4993.7897814094149</v>
      </c>
      <c r="AH39" s="5">
        <f t="shared" si="38"/>
        <v>228528.94514992292</v>
      </c>
      <c r="AI39" s="42">
        <f>-M39*($W38*N39-$W37*N38)/1000</f>
        <v>0</v>
      </c>
      <c r="AJ39" s="42">
        <f t="shared" ref="AJ39:AJ40" si="48">$D$6*SUM(Y39:Z39,AD39:AE39)</f>
        <v>25772.456371703527</v>
      </c>
      <c r="AK39" s="42">
        <f>SUM(AH39:AJ39)</f>
        <v>254301.40152162645</v>
      </c>
      <c r="AL39" s="48" t="s">
        <v>43</v>
      </c>
      <c r="AM39" s="54">
        <f>AK64/AD64</f>
        <v>0.90073667483429121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271031.84338684281</v>
      </c>
      <c r="K40" s="11">
        <f t="shared" si="41"/>
        <v>2710.3184338684282</v>
      </c>
      <c r="L40" s="24">
        <f t="shared" ref="L40:L57" si="49">$C$47</f>
        <v>29810.900335767266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L'!$B$136:$AV$256, 7)</f>
        <v>9.2610573051794187</v>
      </c>
      <c r="S40" s="46">
        <f>VLOOKUP(I40, '[1]Lapse Rates'!$A$4:$F$24, 4)</f>
        <v>2.3963082999999999E-3</v>
      </c>
      <c r="T40" s="33">
        <f t="shared" si="44"/>
        <v>0.9790873480211626</v>
      </c>
      <c r="U40" s="33">
        <f t="shared" ref="U40:U57" si="50">T40*R40/1000</f>
        <v>9.0673840368001319E-3</v>
      </c>
      <c r="V40" s="39">
        <f t="shared" si="45"/>
        <v>2.3461951384881005E-3</v>
      </c>
      <c r="W40" s="32">
        <f t="shared" ref="W40:W57" si="51">T40-SUM(U40:V40)</f>
        <v>0.96767376884587442</v>
      </c>
      <c r="X40" s="32"/>
      <c r="Y40" s="5">
        <f t="shared" si="46"/>
        <v>0</v>
      </c>
      <c r="Z40" s="5">
        <f t="shared" si="46"/>
        <v>5.8963479451143668</v>
      </c>
      <c r="AA40" s="5">
        <f t="shared" ref="AA40:AA57" si="52">O40*W40</f>
        <v>0</v>
      </c>
      <c r="AB40" s="5">
        <f t="shared" si="35"/>
        <v>5.8276120613828208</v>
      </c>
      <c r="AC40" s="32"/>
      <c r="AD40" s="5">
        <f t="shared" si="36"/>
        <v>262270.40536739095</v>
      </c>
      <c r="AE40" s="5">
        <f t="shared" si="37"/>
        <v>-2622.7040536739096</v>
      </c>
      <c r="AF40" s="5">
        <f>-$W40*L40</f>
        <v>-28847.226280600655</v>
      </c>
      <c r="AG40" s="5">
        <f t="shared" si="47"/>
        <v>-5460.641621098107</v>
      </c>
      <c r="AH40" s="5">
        <f t="shared" si="38"/>
        <v>225339.83341201828</v>
      </c>
      <c r="AI40" s="42">
        <f>-M40*($W39*N40-$W38*N39)/1000</f>
        <v>0</v>
      </c>
      <c r="AJ40" s="42">
        <f t="shared" si="48"/>
        <v>25472.017930609054</v>
      </c>
      <c r="AK40" s="42">
        <f t="shared" ref="AK40:AK47" si="53">SUM(AH40:AJ40)</f>
        <v>250811.85134262734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271031.84338684281</v>
      </c>
      <c r="K41" s="11">
        <f t="shared" si="41"/>
        <v>2710.3184338684282</v>
      </c>
      <c r="L41" s="24">
        <f t="shared" si="49"/>
        <v>29810.900335767266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L'!$B$136:$AV$256, 7)</f>
        <v>10.210639432339784</v>
      </c>
      <c r="S41" s="46">
        <f>VLOOKUP(I41, '[1]Lapse Rates'!$A$4:$F$24, 4)</f>
        <v>2.1941491999999999E-3</v>
      </c>
      <c r="T41" s="33">
        <f t="shared" si="44"/>
        <v>0.96767376884587442</v>
      </c>
      <c r="U41" s="33">
        <f t="shared" si="50"/>
        <v>9.8805679418185396E-3</v>
      </c>
      <c r="V41" s="39">
        <f t="shared" si="45"/>
        <v>2.1232206257741602E-3</v>
      </c>
      <c r="W41" s="32">
        <f t="shared" si="51"/>
        <v>0.95566998027828176</v>
      </c>
      <c r="X41" s="32"/>
      <c r="Y41" s="5">
        <f>AA40</f>
        <v>0</v>
      </c>
      <c r="Z41" s="5">
        <f t="shared" si="46"/>
        <v>5.8276120613828208</v>
      </c>
      <c r="AA41" s="5">
        <f t="shared" si="52"/>
        <v>0</v>
      </c>
      <c r="AB41" s="5">
        <f t="shared" si="35"/>
        <v>5.755321765530093</v>
      </c>
      <c r="AC41" s="32"/>
      <c r="AD41" s="5">
        <f>$W41*J41</f>
        <v>259016.99642429041</v>
      </c>
      <c r="AE41" s="5">
        <f t="shared" si="37"/>
        <v>-2590.1699642429044</v>
      </c>
      <c r="AF41" s="5">
        <f t="shared" si="37"/>
        <v>-28489.382535960525</v>
      </c>
      <c r="AG41" s="5">
        <f t="shared" si="47"/>
        <v>-5950.3645510334372</v>
      </c>
      <c r="AH41" s="5">
        <f t="shared" si="38"/>
        <v>221987.07937305354</v>
      </c>
      <c r="AI41" s="42">
        <f t="shared" ref="AI41:AI57" si="55">-M41*($W40*N41-$W39*N40)/1000</f>
        <v>0</v>
      </c>
      <c r="AJ41" s="42">
        <f>$D$6*SUM(Y41:Z41,AD41:AE41)</f>
        <v>25156.043364473884</v>
      </c>
      <c r="AK41" s="42">
        <f t="shared" si="53"/>
        <v>247143.12273752742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271031.84338684281</v>
      </c>
      <c r="K42" s="11">
        <f t="shared" si="41"/>
        <v>2710.3184338684282</v>
      </c>
      <c r="L42" s="24">
        <f t="shared" si="49"/>
        <v>29810.900335767266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L'!$B$136:$AV$256, 7)</f>
        <v>11.28539264399399</v>
      </c>
      <c r="S42" s="46">
        <f>VLOOKUP(I42, '[1]Lapse Rates'!$A$4:$F$24, 4)</f>
        <v>1.9313649E-3</v>
      </c>
      <c r="T42" s="33">
        <f>W41</f>
        <v>0.95566998027828176</v>
      </c>
      <c r="U42" s="33">
        <f t="shared" si="50"/>
        <v>1.0785110965518402E-2</v>
      </c>
      <c r="V42" s="39">
        <f t="shared" si="45"/>
        <v>1.8457474558931657E-3</v>
      </c>
      <c r="W42" s="32">
        <f t="shared" si="51"/>
        <v>0.94303912185687022</v>
      </c>
      <c r="X42" s="32"/>
      <c r="Y42" s="5">
        <f t="shared" ref="Y42:Z57" si="56">AA41</f>
        <v>0</v>
      </c>
      <c r="Z42" s="5">
        <f t="shared" si="46"/>
        <v>5.755321765530093</v>
      </c>
      <c r="AA42" s="5">
        <f t="shared" si="52"/>
        <v>0</v>
      </c>
      <c r="AB42" s="5">
        <f t="shared" si="35"/>
        <v>5.6792550731674112</v>
      </c>
      <c r="AC42" s="32"/>
      <c r="AD42" s="5">
        <f t="shared" ref="AD42:AD57" si="57">$W42*J42</f>
        <v>255593.63158277702</v>
      </c>
      <c r="AE42" s="5">
        <f t="shared" si="37"/>
        <v>-2555.9363158277702</v>
      </c>
      <c r="AF42" s="5">
        <f t="shared" si="37"/>
        <v>-28112.845274404641</v>
      </c>
      <c r="AG42" s="5">
        <f t="shared" si="47"/>
        <v>-6495.1065916531816</v>
      </c>
      <c r="AH42" s="5">
        <f t="shared" si="38"/>
        <v>218429.7434008914</v>
      </c>
      <c r="AI42" s="42">
        <f t="shared" si="55"/>
        <v>0</v>
      </c>
      <c r="AJ42" s="42">
        <f t="shared" ref="AJ42:AJ57" si="58">$D$6*SUM(Y42:Z42,AD42:AE42)</f>
        <v>24823.56250275292</v>
      </c>
      <c r="AK42" s="42">
        <f t="shared" si="53"/>
        <v>243253.30590364433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271031.84338684281</v>
      </c>
      <c r="K43" s="11">
        <f t="shared" si="41"/>
        <v>2710.3184338684282</v>
      </c>
      <c r="L43" s="24">
        <f t="shared" si="49"/>
        <v>29810.900335767266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L'!$B$136:$AV$256, 7)</f>
        <v>12.503899069011663</v>
      </c>
      <c r="S43" s="46">
        <f>VLOOKUP(I43, '[1]Lapse Rates'!$A$4:$F$24, 4)</f>
        <v>1.9726812000000001E-3</v>
      </c>
      <c r="T43" s="33">
        <f t="shared" ref="T43:T57" si="59">W42</f>
        <v>0.94303912185687022</v>
      </c>
      <c r="U43" s="33">
        <f t="shared" si="50"/>
        <v>1.1791665997827695E-2</v>
      </c>
      <c r="V43" s="39">
        <f t="shared" si="45"/>
        <v>1.860315546551557E-3</v>
      </c>
      <c r="W43" s="32">
        <f t="shared" si="51"/>
        <v>0.92938714031249092</v>
      </c>
      <c r="X43" s="32"/>
      <c r="Y43" s="5">
        <f t="shared" si="56"/>
        <v>0</v>
      </c>
      <c r="Z43" s="5">
        <f t="shared" si="46"/>
        <v>5.6792550731674112</v>
      </c>
      <c r="AA43" s="5">
        <f t="shared" si="52"/>
        <v>0</v>
      </c>
      <c r="AB43" s="5">
        <f t="shared" si="35"/>
        <v>5.5970388812325105</v>
      </c>
      <c r="AC43" s="32"/>
      <c r="AD43" s="5">
        <f t="shared" si="57"/>
        <v>251893.50985892073</v>
      </c>
      <c r="AE43" s="5">
        <f t="shared" si="37"/>
        <v>-2518.9350985892074</v>
      </c>
      <c r="AF43" s="5">
        <f t="shared" si="37"/>
        <v>-27705.867413199416</v>
      </c>
      <c r="AG43" s="5">
        <f>-U43*M43</f>
        <v>-7101.283222205775</v>
      </c>
      <c r="AH43" s="5">
        <f t="shared" si="38"/>
        <v>214567.42412492636</v>
      </c>
      <c r="AI43" s="42">
        <f t="shared" si="55"/>
        <v>0</v>
      </c>
      <c r="AJ43" s="42">
        <f t="shared" si="58"/>
        <v>24464.202918911204</v>
      </c>
      <c r="AK43" s="42">
        <f t="shared" si="53"/>
        <v>239031.62704383756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271031.84338684281</v>
      </c>
      <c r="K44" s="11">
        <f t="shared" si="41"/>
        <v>2710.3184338684282</v>
      </c>
      <c r="L44" s="24">
        <f t="shared" si="49"/>
        <v>29810.900335767266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L'!$B$136:$AV$256, 7)</f>
        <v>13.905981591348274</v>
      </c>
      <c r="S44" s="46">
        <f>VLOOKUP(I44, '[1]Lapse Rates'!$A$4:$F$24, 4)</f>
        <v>1.7228968999999999E-3</v>
      </c>
      <c r="T44" s="33">
        <f t="shared" si="59"/>
        <v>0.92938714031249092</v>
      </c>
      <c r="U44" s="33">
        <f t="shared" si="50"/>
        <v>1.2924040464421313E-2</v>
      </c>
      <c r="V44" s="39">
        <f t="shared" si="45"/>
        <v>1.6012382229442556E-3</v>
      </c>
      <c r="W44" s="32">
        <f t="shared" si="51"/>
        <v>0.91486186162512539</v>
      </c>
      <c r="X44" s="32"/>
      <c r="Y44" s="5">
        <f t="shared" si="56"/>
        <v>0</v>
      </c>
      <c r="Z44" s="5">
        <f t="shared" si="46"/>
        <v>5.5970388812325105</v>
      </c>
      <c r="AA44" s="5">
        <f t="shared" si="52"/>
        <v>0</v>
      </c>
      <c r="AB44" s="5">
        <f t="shared" si="35"/>
        <v>5.5095634406463763</v>
      </c>
      <c r="AC44" s="32"/>
      <c r="AD44" s="5">
        <f t="shared" si="57"/>
        <v>247956.69680057644</v>
      </c>
      <c r="AE44" s="5">
        <f t="shared" si="37"/>
        <v>-2479.5669680057645</v>
      </c>
      <c r="AF44" s="5">
        <f t="shared" si="37"/>
        <v>-27272.855777901117</v>
      </c>
      <c r="AG44" s="5">
        <f t="shared" ref="AG44:AG57" si="60">-U44*M44</f>
        <v>-7783.2319648479834</v>
      </c>
      <c r="AH44" s="5">
        <f t="shared" si="38"/>
        <v>210421.04208982157</v>
      </c>
      <c r="AI44" s="42">
        <f t="shared" si="55"/>
        <v>0</v>
      </c>
      <c r="AJ44" s="42">
        <f t="shared" si="58"/>
        <v>24081.855506089436</v>
      </c>
      <c r="AK44" s="42">
        <f t="shared" si="53"/>
        <v>234502.897595911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271031.84338684281</v>
      </c>
      <c r="K45" s="11">
        <f t="shared" si="41"/>
        <v>2710.3184338684282</v>
      </c>
      <c r="L45" s="24">
        <f t="shared" si="49"/>
        <v>29810.900335767266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L'!$B$136:$AV$256, 7)</f>
        <v>15.530150236238596</v>
      </c>
      <c r="S45" s="46">
        <f>VLOOKUP(I45, '[1]Lapse Rates'!$A$4:$F$24, 4)</f>
        <v>1.5750323E-3</v>
      </c>
      <c r="T45" s="33">
        <f t="shared" si="59"/>
        <v>0.91486186162512539</v>
      </c>
      <c r="U45" s="33">
        <f t="shared" si="50"/>
        <v>1.4207942156443122E-2</v>
      </c>
      <c r="V45" s="39">
        <f t="shared" si="45"/>
        <v>1.4409369820977029E-3</v>
      </c>
      <c r="W45" s="32">
        <f t="shared" si="51"/>
        <v>0.89921298248658454</v>
      </c>
      <c r="X45" s="32"/>
      <c r="Y45" s="5">
        <f t="shared" si="56"/>
        <v>0</v>
      </c>
      <c r="Z45" s="5">
        <f t="shared" si="46"/>
        <v>5.5095634406463763</v>
      </c>
      <c r="AA45" s="5">
        <f t="shared" si="52"/>
        <v>0</v>
      </c>
      <c r="AB45" s="5">
        <f t="shared" si="35"/>
        <v>5.4153213522991335</v>
      </c>
      <c r="AC45" s="32"/>
      <c r="AD45" s="5">
        <f t="shared" si="57"/>
        <v>243715.3522407198</v>
      </c>
      <c r="AE45" s="5">
        <f t="shared" si="37"/>
        <v>-2437.1535224071981</v>
      </c>
      <c r="AF45" s="5">
        <f t="shared" si="37"/>
        <v>-26806.348601535607</v>
      </c>
      <c r="AG45" s="5">
        <f t="shared" si="60"/>
        <v>-8556.4347969325845</v>
      </c>
      <c r="AH45" s="5">
        <f t="shared" si="38"/>
        <v>205915.41531984441</v>
      </c>
      <c r="AI45" s="42">
        <f t="shared" si="55"/>
        <v>0</v>
      </c>
      <c r="AJ45" s="42">
        <f t="shared" si="58"/>
        <v>23669.931782439999</v>
      </c>
      <c r="AK45" s="42">
        <f t="shared" si="53"/>
        <v>229585.3471022844</v>
      </c>
    </row>
    <row r="46" spans="1:39" ht="15" x14ac:dyDescent="0.2">
      <c r="A46" s="12"/>
      <c r="B46" s="13">
        <v>1</v>
      </c>
      <c r="C46" s="10">
        <f>$H$36*0.14+$B$49</f>
        <v>37941.855637372551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271031.84338684281</v>
      </c>
      <c r="K46" s="11">
        <f t="shared" si="41"/>
        <v>2710.3184338684282</v>
      </c>
      <c r="L46" s="24">
        <f t="shared" si="49"/>
        <v>29810.900335767266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L'!$B$136:$AV$256, 7)</f>
        <v>17.413061914934275</v>
      </c>
      <c r="S46" s="46">
        <f>VLOOKUP(I46, '[1]Lapse Rates'!$A$4:$F$24, 4)</f>
        <v>1.4424080000000001E-3</v>
      </c>
      <c r="T46" s="33">
        <f t="shared" si="59"/>
        <v>0.89921298248658454</v>
      </c>
      <c r="U46" s="33">
        <f t="shared" si="50"/>
        <v>1.5658051338751606E-2</v>
      </c>
      <c r="V46" s="39">
        <f t="shared" si="45"/>
        <v>1.2970319996425095E-3</v>
      </c>
      <c r="W46" s="32">
        <f t="shared" si="51"/>
        <v>0.88225789914819042</v>
      </c>
      <c r="X46" s="32"/>
      <c r="Y46" s="5">
        <f t="shared" si="56"/>
        <v>0</v>
      </c>
      <c r="Z46" s="5">
        <f t="shared" si="46"/>
        <v>5.4153213522991335</v>
      </c>
      <c r="AA46" s="5">
        <f t="shared" si="52"/>
        <v>0</v>
      </c>
      <c r="AB46" s="5">
        <f t="shared" si="35"/>
        <v>5.3132129234611556</v>
      </c>
      <c r="AC46" s="32"/>
      <c r="AD46" s="5">
        <f t="shared" si="57"/>
        <v>239119.9847487373</v>
      </c>
      <c r="AE46" s="5">
        <f t="shared" si="37"/>
        <v>-2391.1998474873731</v>
      </c>
      <c r="AF46" s="5">
        <f t="shared" si="37"/>
        <v>-26300.902301950111</v>
      </c>
      <c r="AG46" s="5">
        <f t="shared" si="60"/>
        <v>-9429.7325996850414</v>
      </c>
      <c r="AH46" s="5">
        <f t="shared" si="38"/>
        <v>200998.14999961475</v>
      </c>
      <c r="AI46" s="42">
        <f t="shared" si="55"/>
        <v>0</v>
      </c>
      <c r="AJ46" s="42">
        <f t="shared" si="58"/>
        <v>23223.62504183728</v>
      </c>
      <c r="AK46" s="42">
        <f t="shared" si="53"/>
        <v>224221.77504145203</v>
      </c>
    </row>
    <row r="47" spans="1:39" ht="15" x14ac:dyDescent="0.2">
      <c r="A47" s="12"/>
      <c r="B47" s="70" t="s">
        <v>49</v>
      </c>
      <c r="C47" s="72">
        <f>$H$36*0.11+$B$49</f>
        <v>29810.900335767266</v>
      </c>
      <c r="D47" s="1"/>
      <c r="E47" s="1"/>
      <c r="F47" s="1"/>
      <c r="I47" s="2">
        <f t="shared" si="40"/>
        <v>10</v>
      </c>
      <c r="J47" s="11">
        <f t="shared" si="32"/>
        <v>271031.84338684281</v>
      </c>
      <c r="K47" s="11">
        <f t="shared" si="41"/>
        <v>2710.3184338684282</v>
      </c>
      <c r="L47" s="24">
        <f t="shared" si="49"/>
        <v>29810.900335767266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L'!$B$136:$AV$256, 7)</f>
        <v>19.662712064080964</v>
      </c>
      <c r="S47" s="46">
        <f>VLOOKUP(I47, '[1]Lapse Rates'!$A$4:$F$24, 4)</f>
        <v>1.4007732E-3</v>
      </c>
      <c r="T47" s="33">
        <f t="shared" si="59"/>
        <v>0.88225789914819042</v>
      </c>
      <c r="U47" s="33">
        <f t="shared" si="50"/>
        <v>1.7347583037211851E-2</v>
      </c>
      <c r="V47" s="39">
        <f t="shared" si="45"/>
        <v>1.235843220615088E-3</v>
      </c>
      <c r="W47" s="32">
        <f t="shared" si="51"/>
        <v>0.86367447289036348</v>
      </c>
      <c r="X47" s="32"/>
      <c r="Y47" s="5">
        <f t="shared" si="56"/>
        <v>0</v>
      </c>
      <c r="Z47" s="5">
        <f t="shared" si="46"/>
        <v>5.3132129234611556</v>
      </c>
      <c r="AA47" s="5">
        <f t="shared" si="52"/>
        <v>0</v>
      </c>
      <c r="AB47" s="5">
        <f t="shared" si="35"/>
        <v>5.2012981413429067</v>
      </c>
      <c r="AC47" s="32"/>
      <c r="AD47" s="5">
        <f t="shared" si="57"/>
        <v>234083.28447363502</v>
      </c>
      <c r="AE47" s="5">
        <f t="shared" si="37"/>
        <v>-2340.8328447363501</v>
      </c>
      <c r="AF47" s="5">
        <f t="shared" si="37"/>
        <v>-25746.913633880955</v>
      </c>
      <c r="AG47" s="5">
        <f t="shared" si="60"/>
        <v>-10447.217584917056</v>
      </c>
      <c r="AH47" s="5">
        <f>SUM(AD47:AG47)</f>
        <v>195548.32041010066</v>
      </c>
      <c r="AI47" s="42">
        <f t="shared" si="55"/>
        <v>0</v>
      </c>
      <c r="AJ47" s="42">
        <f t="shared" si="58"/>
        <v>22734.455730982754</v>
      </c>
      <c r="AK47" s="42">
        <f t="shared" si="53"/>
        <v>218282.77614108342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271031.84338684281</v>
      </c>
      <c r="K48" s="11">
        <f t="shared" si="41"/>
        <v>2710.3184338684282</v>
      </c>
      <c r="L48" s="24">
        <f t="shared" si="49"/>
        <v>29810.900335767266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L'!$B$136:$AV$256, 7)</f>
        <v>22.272554959464976</v>
      </c>
      <c r="S48" s="46">
        <f>VLOOKUP(I48, '[1]Lapse Rates'!$A$4:$F$24, 4)</f>
        <v>1.2298243999999999E-3</v>
      </c>
      <c r="T48" s="33">
        <f t="shared" si="59"/>
        <v>0.86367447289036348</v>
      </c>
      <c r="U48" s="33">
        <f t="shared" si="50"/>
        <v>1.9236237164537564E-2</v>
      </c>
      <c r="V48" s="39">
        <f t="shared" si="45"/>
        <v>1.0621679404177074E-3</v>
      </c>
      <c r="W48" s="32">
        <f t="shared" si="51"/>
        <v>0.84337606778540819</v>
      </c>
      <c r="X48" s="31"/>
      <c r="Y48" s="5">
        <f t="shared" si="56"/>
        <v>0</v>
      </c>
      <c r="Z48" s="5">
        <f t="shared" si="46"/>
        <v>5.2012981413429067</v>
      </c>
      <c r="AA48" s="5">
        <f t="shared" si="52"/>
        <v>0</v>
      </c>
      <c r="AB48" s="5">
        <f t="shared" si="35"/>
        <v>5.0790552592633862</v>
      </c>
      <c r="AC48" s="32"/>
      <c r="AD48" s="5">
        <f t="shared" si="57"/>
        <v>228581.77032022609</v>
      </c>
      <c r="AE48" s="5">
        <f t="shared" si="37"/>
        <v>-2285.8177032022609</v>
      </c>
      <c r="AF48" s="5">
        <f t="shared" si="37"/>
        <v>-25141.799902322102</v>
      </c>
      <c r="AG48" s="5">
        <f t="shared" si="60"/>
        <v>-11584.619871362293</v>
      </c>
      <c r="AH48" s="5">
        <f t="shared" ref="AH48:AH57" si="61">SUM(AD48:AG48)</f>
        <v>189569.53284333946</v>
      </c>
      <c r="AI48" s="42">
        <f t="shared" si="55"/>
        <v>0</v>
      </c>
      <c r="AJ48" s="42">
        <f t="shared" si="58"/>
        <v>22200.143199077706</v>
      </c>
      <c r="AK48" s="42">
        <f t="shared" ref="AK48:AK57" si="62">SUM(AH48:AJ48)</f>
        <v>211769.67604241718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271031.84338684281</v>
      </c>
      <c r="K49" s="11">
        <f t="shared" si="41"/>
        <v>2710.3184338684282</v>
      </c>
      <c r="L49" s="24">
        <f t="shared" si="49"/>
        <v>29810.900335767266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L'!$B$136:$AV$256, 7)</f>
        <v>25.289438205617742</v>
      </c>
      <c r="S49" s="46">
        <f>VLOOKUP(I49, '[1]Lapse Rates'!$A$4:$F$24, 4)</f>
        <v>1.0984558E-3</v>
      </c>
      <c r="T49" s="33">
        <f t="shared" si="59"/>
        <v>0.84337606778540819</v>
      </c>
      <c r="U49" s="33">
        <f t="shared" si="50"/>
        <v>2.1328506950355961E-2</v>
      </c>
      <c r="V49" s="39">
        <f t="shared" si="45"/>
        <v>9.2641133324007478E-4</v>
      </c>
      <c r="W49" s="32">
        <f t="shared" si="51"/>
        <v>0.82112114950181214</v>
      </c>
      <c r="X49" s="31"/>
      <c r="Y49" s="5">
        <f t="shared" si="56"/>
        <v>0</v>
      </c>
      <c r="Z49" s="5">
        <f t="shared" si="46"/>
        <v>5.0790552592633862</v>
      </c>
      <c r="AA49" s="5">
        <f t="shared" si="52"/>
        <v>0</v>
      </c>
      <c r="AB49" s="5">
        <f t="shared" si="35"/>
        <v>4.9450296874332684</v>
      </c>
      <c r="AC49" s="32"/>
      <c r="AD49" s="5">
        <f t="shared" si="57"/>
        <v>222549.9787933995</v>
      </c>
      <c r="AE49" s="5">
        <f t="shared" si="37"/>
        <v>-2225.4997879339949</v>
      </c>
      <c r="AF49" s="5">
        <f t="shared" si="37"/>
        <v>-24478.360751389177</v>
      </c>
      <c r="AG49" s="5">
        <f t="shared" si="60"/>
        <v>-12844.64541220592</v>
      </c>
      <c r="AH49" s="5">
        <f t="shared" si="61"/>
        <v>183001.47284187039</v>
      </c>
      <c r="AI49" s="42">
        <f t="shared" si="55"/>
        <v>0</v>
      </c>
      <c r="AJ49" s="42">
        <f t="shared" si="58"/>
        <v>21614.329645757101</v>
      </c>
      <c r="AK49" s="42">
        <f t="shared" si="62"/>
        <v>204615.80248762749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271031.84338684281</v>
      </c>
      <c r="K50" s="11">
        <f t="shared" si="41"/>
        <v>2710.3184338684282</v>
      </c>
      <c r="L50" s="24">
        <f t="shared" si="49"/>
        <v>29810.900335767266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L'!$B$136:$AV$256, 7)</f>
        <v>28.796210165007007</v>
      </c>
      <c r="S50" s="46">
        <f>VLOOKUP(I50, '[1]Lapse Rates'!$A$4:$F$24, 4)</f>
        <v>9.9047419999999994E-4</v>
      </c>
      <c r="T50" s="33">
        <f t="shared" si="59"/>
        <v>0.82112114950181214</v>
      </c>
      <c r="U50" s="33">
        <f t="shared" si="50"/>
        <v>2.3645177191986319E-2</v>
      </c>
      <c r="V50" s="39">
        <f t="shared" si="45"/>
        <v>8.1329931365588769E-4</v>
      </c>
      <c r="W50" s="32">
        <f t="shared" si="51"/>
        <v>0.79666267299616988</v>
      </c>
      <c r="X50" s="31"/>
      <c r="Y50" s="5">
        <f t="shared" si="56"/>
        <v>0</v>
      </c>
      <c r="Z50" s="5">
        <f t="shared" si="46"/>
        <v>4.9450296874332684</v>
      </c>
      <c r="AA50" s="5">
        <f t="shared" si="52"/>
        <v>0</v>
      </c>
      <c r="AB50" s="5">
        <f t="shared" si="35"/>
        <v>4.7977336489581042</v>
      </c>
      <c r="AC50" s="32"/>
      <c r="AD50" s="5">
        <f t="shared" si="57"/>
        <v>215920.95281964148</v>
      </c>
      <c r="AE50" s="5">
        <f t="shared" si="37"/>
        <v>-2159.2095281964148</v>
      </c>
      <c r="AF50" s="5">
        <f t="shared" si="37"/>
        <v>-23749.231545914769</v>
      </c>
      <c r="AG50" s="5">
        <f t="shared" si="60"/>
        <v>-14239.81141515273</v>
      </c>
      <c r="AH50" s="5">
        <f t="shared" si="61"/>
        <v>175772.70033037753</v>
      </c>
      <c r="AI50" s="42">
        <f t="shared" si="55"/>
        <v>0</v>
      </c>
      <c r="AJ50" s="42">
        <f t="shared" si="58"/>
        <v>20970.512124303099</v>
      </c>
      <c r="AK50" s="42">
        <f t="shared" si="62"/>
        <v>196743.21245468062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271031.84338684281</v>
      </c>
      <c r="K51" s="11">
        <f t="shared" si="41"/>
        <v>2710.3184338684282</v>
      </c>
      <c r="L51" s="24">
        <f t="shared" si="49"/>
        <v>29810.900335767266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L'!$B$136:$AV$256, 7)</f>
        <v>32.750234859482092</v>
      </c>
      <c r="S51" s="46">
        <f>VLOOKUP(I51, '[1]Lapse Rates'!$A$4:$F$24, 4)</f>
        <v>9.2791330000000004E-4</v>
      </c>
      <c r="T51" s="33">
        <f t="shared" si="59"/>
        <v>0.79666267299616988</v>
      </c>
      <c r="U51" s="33">
        <f t="shared" si="50"/>
        <v>2.6090889644407343E-2</v>
      </c>
      <c r="V51" s="39">
        <f t="shared" si="45"/>
        <v>7.3923388988669694E-4</v>
      </c>
      <c r="W51" s="32">
        <f t="shared" si="51"/>
        <v>0.76983254946187585</v>
      </c>
      <c r="X51" s="31"/>
      <c r="Y51" s="5">
        <f t="shared" si="56"/>
        <v>0</v>
      </c>
      <c r="Z51" s="5">
        <f t="shared" si="46"/>
        <v>4.7977336489581042</v>
      </c>
      <c r="AA51" s="5">
        <f t="shared" si="52"/>
        <v>0</v>
      </c>
      <c r="AB51" s="5">
        <f t="shared" si="35"/>
        <v>4.63615486429876</v>
      </c>
      <c r="AC51" s="32"/>
      <c r="AD51" s="5">
        <f t="shared" si="57"/>
        <v>208649.13497984505</v>
      </c>
      <c r="AE51" s="5">
        <f t="shared" si="37"/>
        <v>-2086.4913497984508</v>
      </c>
      <c r="AF51" s="5">
        <f t="shared" si="37"/>
        <v>-22949.401407237605</v>
      </c>
      <c r="AG51" s="5">
        <f t="shared" si="60"/>
        <v>-15712.69037966179</v>
      </c>
      <c r="AH51" s="5">
        <f t="shared" si="61"/>
        <v>167900.5518431472</v>
      </c>
      <c r="AI51" s="42">
        <f t="shared" si="55"/>
        <v>0</v>
      </c>
      <c r="AJ51" s="42">
        <f t="shared" si="58"/>
        <v>20264.265997778537</v>
      </c>
      <c r="AK51" s="42">
        <f t="shared" si="62"/>
        <v>188164.81784092574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271031.84338684281</v>
      </c>
      <c r="K52" s="11">
        <f t="shared" si="41"/>
        <v>2710.3184338684282</v>
      </c>
      <c r="L52" s="24">
        <f t="shared" si="49"/>
        <v>29810.900335767266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L'!$B$136:$AV$256, 7)</f>
        <v>37.18791484959867</v>
      </c>
      <c r="S52" s="46">
        <f>VLOOKUP(I52, '[1]Lapse Rates'!$A$4:$F$24, 4)</f>
        <v>7.1178370000000003E-4</v>
      </c>
      <c r="T52" s="33">
        <f t="shared" si="59"/>
        <v>0.76983254946187585</v>
      </c>
      <c r="U52" s="33">
        <f t="shared" si="50"/>
        <v>2.8628467297837693E-2</v>
      </c>
      <c r="V52" s="39">
        <f t="shared" si="45"/>
        <v>5.4795426043640705E-4</v>
      </c>
      <c r="W52" s="32">
        <f t="shared" si="51"/>
        <v>0.74065612790360169</v>
      </c>
      <c r="X52" s="31"/>
      <c r="Y52" s="5">
        <f t="shared" si="56"/>
        <v>0</v>
      </c>
      <c r="Z52" s="5">
        <f t="shared" si="46"/>
        <v>4.63615486429876</v>
      </c>
      <c r="AA52" s="5">
        <f t="shared" si="52"/>
        <v>0</v>
      </c>
      <c r="AB52" s="5">
        <f t="shared" si="35"/>
        <v>4.4604459925125814</v>
      </c>
      <c r="AC52" s="32"/>
      <c r="AD52" s="5">
        <f t="shared" si="57"/>
        <v>200741.39566147438</v>
      </c>
      <c r="AE52" s="5">
        <f t="shared" si="37"/>
        <v>-2007.4139566147439</v>
      </c>
      <c r="AF52" s="5">
        <f t="shared" si="37"/>
        <v>-22079.626012009561</v>
      </c>
      <c r="AG52" s="5">
        <f t="shared" si="60"/>
        <v>-17240.893232309496</v>
      </c>
      <c r="AH52" s="5">
        <f t="shared" si="61"/>
        <v>159413.46246054058</v>
      </c>
      <c r="AI52" s="42">
        <f t="shared" si="55"/>
        <v>0</v>
      </c>
      <c r="AJ52" s="42">
        <f t="shared" si="58"/>
        <v>19496.258412038922</v>
      </c>
      <c r="AK52" s="42">
        <f t="shared" si="62"/>
        <v>178909.72087257949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271031.84338684281</v>
      </c>
      <c r="K53" s="11">
        <f t="shared" si="41"/>
        <v>2710.3184338684282</v>
      </c>
      <c r="L53" s="24">
        <f t="shared" si="49"/>
        <v>29810.900335767266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L'!$B$136:$AV$256, 7)</f>
        <v>42.078008292396632</v>
      </c>
      <c r="S53" s="46">
        <f>VLOOKUP(I53, '[1]Lapse Rates'!$A$4:$F$24, 4)</f>
        <v>6.4944269999999999E-4</v>
      </c>
      <c r="T53" s="33">
        <f t="shared" si="59"/>
        <v>0.74065612790360169</v>
      </c>
      <c r="U53" s="33">
        <f t="shared" si="50"/>
        <v>3.1165334691742132E-2</v>
      </c>
      <c r="V53" s="39">
        <f t="shared" si="45"/>
        <v>4.8101371547726042E-4</v>
      </c>
      <c r="W53" s="32">
        <f t="shared" si="51"/>
        <v>0.70900977949638233</v>
      </c>
      <c r="X53" s="31"/>
      <c r="Y53" s="5">
        <f t="shared" si="56"/>
        <v>0</v>
      </c>
      <c r="Z53" s="5">
        <f t="shared" si="46"/>
        <v>4.4604459925125814</v>
      </c>
      <c r="AA53" s="5">
        <f t="shared" si="52"/>
        <v>0</v>
      </c>
      <c r="AB53" s="5">
        <f t="shared" si="35"/>
        <v>4.2698625049632684</v>
      </c>
      <c r="AC53" s="32"/>
      <c r="AD53" s="5">
        <f t="shared" si="57"/>
        <v>192164.22751620345</v>
      </c>
      <c r="AE53" s="5">
        <f t="shared" si="37"/>
        <v>-1921.6422751620346</v>
      </c>
      <c r="AF53" s="5">
        <f t="shared" si="37"/>
        <v>-21136.219873650978</v>
      </c>
      <c r="AG53" s="5">
        <f t="shared" si="60"/>
        <v>-18768.668346073173</v>
      </c>
      <c r="AH53" s="5">
        <f t="shared" si="61"/>
        <v>150337.69702131726</v>
      </c>
      <c r="AI53" s="42">
        <f t="shared" si="55"/>
        <v>0</v>
      </c>
      <c r="AJ53" s="42">
        <f t="shared" si="58"/>
        <v>18663.235181898028</v>
      </c>
      <c r="AK53" s="42">
        <f t="shared" si="62"/>
        <v>169000.93220321528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271031.84338684281</v>
      </c>
      <c r="K54" s="11">
        <f t="shared" si="41"/>
        <v>2710.3184338684282</v>
      </c>
      <c r="L54" s="24">
        <f t="shared" si="49"/>
        <v>29810.900335767266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L'!$B$136:$AV$256, 7)</f>
        <v>47.501145415404054</v>
      </c>
      <c r="S54" s="46">
        <f>VLOOKUP(I54, '[1]Lapse Rates'!$A$4:$F$24, 4)</f>
        <v>5.2983399999999997E-4</v>
      </c>
      <c r="T54" s="33">
        <f t="shared" si="59"/>
        <v>0.70900977949638233</v>
      </c>
      <c r="U54" s="33">
        <f t="shared" si="50"/>
        <v>3.3678776636801216E-2</v>
      </c>
      <c r="V54" s="39">
        <f t="shared" si="45"/>
        <v>3.7565748750968621E-4</v>
      </c>
      <c r="W54" s="32">
        <f t="shared" si="51"/>
        <v>0.67495534537207147</v>
      </c>
      <c r="X54" s="31"/>
      <c r="Y54" s="5">
        <f t="shared" si="56"/>
        <v>0</v>
      </c>
      <c r="Z54" s="5">
        <f t="shared" si="46"/>
        <v>4.2698625049632684</v>
      </c>
      <c r="AA54" s="5">
        <f t="shared" si="52"/>
        <v>0</v>
      </c>
      <c r="AB54" s="5">
        <f t="shared" si="35"/>
        <v>4.064776826880772</v>
      </c>
      <c r="AC54" s="32"/>
      <c r="AD54" s="5">
        <f t="shared" si="57"/>
        <v>182934.39145999568</v>
      </c>
      <c r="AE54" s="5">
        <f t="shared" si="37"/>
        <v>-1829.3439145999569</v>
      </c>
      <c r="AF54" s="5">
        <f t="shared" si="37"/>
        <v>-20121.026531980198</v>
      </c>
      <c r="AG54" s="5">
        <f t="shared" si="60"/>
        <v>-20282.335975204162</v>
      </c>
      <c r="AH54" s="5">
        <f t="shared" si="61"/>
        <v>140701.68503821138</v>
      </c>
      <c r="AI54" s="42">
        <f t="shared" si="55"/>
        <v>0</v>
      </c>
      <c r="AJ54" s="42">
        <f t="shared" si="58"/>
        <v>17766.824037715061</v>
      </c>
      <c r="AK54" s="42">
        <f t="shared" si="62"/>
        <v>158468.50907592644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271031.84338684281</v>
      </c>
      <c r="K55" s="11">
        <f t="shared" si="41"/>
        <v>2710.3184338684282</v>
      </c>
      <c r="L55" s="24">
        <f t="shared" si="49"/>
        <v>29810.900335767266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L'!$B$136:$AV$256, 7)</f>
        <v>53.646537293202293</v>
      </c>
      <c r="S55" s="46">
        <f>VLOOKUP(I55, '[1]Lapse Rates'!$A$4:$F$24, 4)</f>
        <v>4.565131E-4</v>
      </c>
      <c r="T55" s="33">
        <f t="shared" si="59"/>
        <v>0.67495534537207147</v>
      </c>
      <c r="U55" s="33">
        <f t="shared" si="50"/>
        <v>3.6209017106749064E-2</v>
      </c>
      <c r="V55" s="39">
        <f t="shared" si="45"/>
        <v>3.08125957077375E-4</v>
      </c>
      <c r="W55" s="32">
        <f t="shared" si="51"/>
        <v>0.638438202308245</v>
      </c>
      <c r="X55" s="31"/>
      <c r="Y55" s="5">
        <f t="shared" si="56"/>
        <v>0</v>
      </c>
      <c r="Z55" s="5">
        <f t="shared" si="56"/>
        <v>4.064776826880772</v>
      </c>
      <c r="AA55" s="5">
        <f t="shared" si="52"/>
        <v>0</v>
      </c>
      <c r="AB55" s="5">
        <f t="shared" si="35"/>
        <v>3.8448600013789207</v>
      </c>
      <c r="AC55" s="32"/>
      <c r="AD55" s="5">
        <f t="shared" si="57"/>
        <v>173037.08286018574</v>
      </c>
      <c r="AE55" s="5">
        <f t="shared" si="37"/>
        <v>-1730.3708286018573</v>
      </c>
      <c r="AF55" s="5">
        <f t="shared" si="37"/>
        <v>-19032.417619557509</v>
      </c>
      <c r="AG55" s="5">
        <f t="shared" si="60"/>
        <v>-21806.120163180381</v>
      </c>
      <c r="AH55" s="5">
        <f t="shared" si="61"/>
        <v>130468.174248846</v>
      </c>
      <c r="AI55" s="42">
        <f t="shared" si="55"/>
        <v>0</v>
      </c>
      <c r="AJ55" s="42">
        <f t="shared" si="58"/>
        <v>16805.587204905096</v>
      </c>
      <c r="AK55" s="42">
        <f t="shared" si="62"/>
        <v>147273.7614537511</v>
      </c>
    </row>
    <row r="56" spans="1:37" ht="15" x14ac:dyDescent="0.2">
      <c r="I56" s="2">
        <f t="shared" si="40"/>
        <v>19</v>
      </c>
      <c r="J56" s="11">
        <f t="shared" si="32"/>
        <v>271031.84338684281</v>
      </c>
      <c r="K56" s="11">
        <f t="shared" si="41"/>
        <v>2710.3184338684282</v>
      </c>
      <c r="L56" s="24">
        <f t="shared" si="49"/>
        <v>29810.900335767266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L'!$B$136:$AV$256, 7)</f>
        <v>60.602164220777198</v>
      </c>
      <c r="S56" s="46">
        <f>VLOOKUP(I56, '[1]Lapse Rates'!$A$4:$F$24, 4)</f>
        <v>3.5534066900000001E-2</v>
      </c>
      <c r="T56" s="33">
        <f t="shared" si="59"/>
        <v>0.638438202308245</v>
      </c>
      <c r="U56" s="33">
        <f t="shared" si="50"/>
        <v>3.8690736781102041E-2</v>
      </c>
      <c r="V56" s="39">
        <f t="shared" si="45"/>
        <v>2.2686305792336912E-2</v>
      </c>
      <c r="W56" s="32">
        <f t="shared" si="51"/>
        <v>0.5770611597348061</v>
      </c>
      <c r="X56" s="31"/>
      <c r="Y56" s="5">
        <f t="shared" si="56"/>
        <v>0</v>
      </c>
      <c r="Z56" s="5">
        <f t="shared" si="56"/>
        <v>3.8448600013789207</v>
      </c>
      <c r="AA56" s="5">
        <f t="shared" si="52"/>
        <v>0</v>
      </c>
      <c r="AB56" s="5">
        <f t="shared" si="35"/>
        <v>3.4752296516593253</v>
      </c>
      <c r="AC56" s="32"/>
      <c r="AD56" s="5">
        <f t="shared" si="57"/>
        <v>156401.94986987385</v>
      </c>
      <c r="AE56" s="5">
        <f t="shared" si="37"/>
        <v>-1564.0194986987385</v>
      </c>
      <c r="AF56" s="5">
        <f t="shared" si="37"/>
        <v>-17202.71272049658</v>
      </c>
      <c r="AG56" s="5">
        <f t="shared" si="60"/>
        <v>-23300.683720946301</v>
      </c>
      <c r="AH56" s="5">
        <f t="shared" si="61"/>
        <v>114334.53392973224</v>
      </c>
      <c r="AI56" s="42">
        <f t="shared" si="55"/>
        <v>0</v>
      </c>
      <c r="AJ56" s="42">
        <f t="shared" si="58"/>
        <v>15189.978150178415</v>
      </c>
      <c r="AK56" s="42">
        <f t="shared" si="62"/>
        <v>129524.51207991065</v>
      </c>
    </row>
    <row r="57" spans="1:37" ht="15" x14ac:dyDescent="0.2">
      <c r="I57" s="2">
        <f t="shared" si="40"/>
        <v>20</v>
      </c>
      <c r="J57" s="11">
        <f t="shared" si="32"/>
        <v>271031.84338684281</v>
      </c>
      <c r="K57" s="11">
        <f t="shared" si="41"/>
        <v>2710.3184338684282</v>
      </c>
      <c r="L57" s="24">
        <f t="shared" si="49"/>
        <v>29810.900335767266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L'!$B$136:$AV$256, 7)</f>
        <v>68.501798169580965</v>
      </c>
      <c r="S57" s="46">
        <f>VLOOKUP(I57, '[1]Lapse Rates'!$A$4:$F$24, 4)</f>
        <v>0</v>
      </c>
      <c r="T57" s="33">
        <f t="shared" si="59"/>
        <v>0.5770611597348061</v>
      </c>
      <c r="U57" s="33">
        <f t="shared" si="50"/>
        <v>3.952972709565801E-2</v>
      </c>
      <c r="V57" s="39">
        <f t="shared" si="45"/>
        <v>0</v>
      </c>
      <c r="W57" s="32">
        <f t="shared" si="51"/>
        <v>0.53753143263914804</v>
      </c>
      <c r="X57" s="31"/>
      <c r="Y57" s="5">
        <f t="shared" si="56"/>
        <v>0</v>
      </c>
      <c r="Z57" s="5">
        <f t="shared" si="56"/>
        <v>3.4752296516593253</v>
      </c>
      <c r="AA57" s="5">
        <f t="shared" si="52"/>
        <v>0</v>
      </c>
      <c r="AB57" s="5">
        <f t="shared" si="35"/>
        <v>3.2371701714684149</v>
      </c>
      <c r="AC57" s="32"/>
      <c r="AD57" s="5">
        <f t="shared" si="57"/>
        <v>145688.13506655881</v>
      </c>
      <c r="AE57" s="5">
        <f t="shared" si="37"/>
        <v>-1456.8813506655883</v>
      </c>
      <c r="AF57" s="5">
        <f t="shared" si="37"/>
        <v>-16024.295965747839</v>
      </c>
      <c r="AG57" s="5">
        <f t="shared" si="60"/>
        <v>-23805.948019091029</v>
      </c>
      <c r="AH57" s="5">
        <f t="shared" si="61"/>
        <v>104401.00973105436</v>
      </c>
      <c r="AI57" s="42">
        <f t="shared" si="55"/>
        <v>0</v>
      </c>
      <c r="AJ57" s="42">
        <f t="shared" si="58"/>
        <v>14149.426909557955</v>
      </c>
      <c r="AK57" s="42">
        <f t="shared" si="62"/>
        <v>118550.43664061232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4724973.7697314098</v>
      </c>
      <c r="AE60" s="21">
        <f t="shared" ref="AE60:AK60" si="63">SUM(AE37:AE57)</f>
        <v>-150269.56465089074</v>
      </c>
      <c r="AF60" s="21">
        <f t="shared" si="63"/>
        <v>-498326.76513898157</v>
      </c>
      <c r="AG60" s="21">
        <f t="shared" si="63"/>
        <v>-250356.82614890911</v>
      </c>
      <c r="AH60" s="21">
        <f t="shared" si="63"/>
        <v>3826020.613792628</v>
      </c>
      <c r="AI60" s="21">
        <f t="shared" si="63"/>
        <v>0</v>
      </c>
      <c r="AJ60" s="21">
        <f t="shared" si="63"/>
        <v>432835.52999879385</v>
      </c>
      <c r="AK60" s="21">
        <f t="shared" si="63"/>
        <v>4258856.1437914222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2339091.7530311071</v>
      </c>
      <c r="AE62" s="21">
        <f t="shared" ref="AE62:AK62" si="64">AE37+NPV($D$6,AE38:AE57)</f>
        <v>-126650.39685798058</v>
      </c>
      <c r="AF62" s="21">
        <f t="shared" si="64"/>
        <v>-238538.59844624432</v>
      </c>
      <c r="AG62" s="21">
        <f t="shared" si="64"/>
        <v>-81859.525859906615</v>
      </c>
      <c r="AH62" s="21">
        <f t="shared" si="64"/>
        <v>1892043.231866976</v>
      </c>
      <c r="AI62" s="21">
        <f t="shared" si="64"/>
        <v>0</v>
      </c>
      <c r="AJ62" s="21">
        <f t="shared" si="64"/>
        <v>201092.16142149933</v>
      </c>
      <c r="AK62" s="21">
        <f t="shared" si="64"/>
        <v>2093135.3932884752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3494810.6813467508</v>
      </c>
      <c r="AE64" s="21">
        <f t="shared" ref="AE64:AK64" si="65">AE37+NPV($D$7,AE38:AE57)</f>
        <v>-138062.21417826577</v>
      </c>
      <c r="AF64" s="21">
        <f t="shared" si="65"/>
        <v>-364057.63138859975</v>
      </c>
      <c r="AG64" s="21">
        <f t="shared" si="65"/>
        <v>-158137.97415324728</v>
      </c>
      <c r="AH64" s="21">
        <f t="shared" si="65"/>
        <v>2834552.8616266376</v>
      </c>
      <c r="AI64" s="21">
        <f t="shared" si="65"/>
        <v>0</v>
      </c>
      <c r="AJ64" s="21">
        <f t="shared" si="65"/>
        <v>313351.29066499794</v>
      </c>
      <c r="AK64" s="21">
        <f t="shared" si="65"/>
        <v>3147904.152291636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282261.64425860957</v>
      </c>
    </row>
    <row r="69" spans="1:39" x14ac:dyDescent="0.15">
      <c r="G69" s="49" t="s">
        <v>111</v>
      </c>
      <c r="I69" s="1">
        <v>0</v>
      </c>
      <c r="J69" s="11">
        <f>H$68</f>
        <v>282261.64425860957</v>
      </c>
      <c r="K69" s="11">
        <f>J69*$C$10</f>
        <v>112904.65770344384</v>
      </c>
      <c r="L69" s="24">
        <f>$C$78</f>
        <v>39512.058719947308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282261.64425860957</v>
      </c>
      <c r="AE69" s="5">
        <f>-$W69*K69</f>
        <v>-112904.65770344384</v>
      </c>
      <c r="AF69" s="5">
        <f>-$W69*L69</f>
        <v>-39512.058719947308</v>
      </c>
      <c r="AG69" s="5"/>
      <c r="AH69" s="5">
        <f>SUM(AD69:AG69)</f>
        <v>129844.92783521842</v>
      </c>
      <c r="AI69" s="42">
        <f>Y69-AA69</f>
        <v>0</v>
      </c>
      <c r="AJ69" s="42"/>
      <c r="AK69" s="42">
        <f>SUM(AH69:AJ69)</f>
        <v>129844.92783521842</v>
      </c>
      <c r="AL69" s="6" t="s">
        <v>39</v>
      </c>
      <c r="AM69" s="36">
        <f>AK96</f>
        <v>3295420.7222530562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282261.64425860957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L'!$B$136:$AV$256, 10)</f>
        <v>7.3637498625987803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7.3637498625987799E-3</v>
      </c>
      <c r="V70" s="39">
        <f>MIN(S70*T70,T70-U70)</f>
        <v>2.6703721500000001E-3</v>
      </c>
      <c r="W70" s="32">
        <f>T70-SUM(U70:V70)</f>
        <v>0.98996587798740121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5.9618616073447468</v>
      </c>
      <c r="AC70" s="32"/>
      <c r="AD70" s="5">
        <f t="shared" ref="AD70:AD72" si="74">$W70*J70</f>
        <v>279429.39648064191</v>
      </c>
      <c r="AE70" s="5">
        <f t="shared" ref="AE70:AF89" si="75">-$W70*K70</f>
        <v>0</v>
      </c>
      <c r="AF70" s="5">
        <f t="shared" si="75"/>
        <v>0</v>
      </c>
      <c r="AG70" s="5">
        <f>-U70*M70</f>
        <v>-4434.6637160030004</v>
      </c>
      <c r="AH70" s="5">
        <f t="shared" ref="AH70:AH78" si="76">SUM(AD70:AG70)</f>
        <v>274994.7327646389</v>
      </c>
      <c r="AI70" s="42">
        <f>-M70*$W69*(N70-N69)/1000</f>
        <v>0</v>
      </c>
      <c r="AJ70" s="42">
        <f>$D$6*SUM(Y70:Z70,AD70:AE70)</f>
        <v>27412.614581399972</v>
      </c>
      <c r="AK70" s="42">
        <f t="shared" ref="AK70" si="77">SUM(AH70:AJ70)</f>
        <v>302407.34734603885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282261.64425860957</v>
      </c>
      <c r="K71" s="11">
        <f t="shared" ref="K71:K89" si="79">J71*$C$11</f>
        <v>2822.6164425860957</v>
      </c>
      <c r="L71" s="24">
        <f>$C$79</f>
        <v>31044.209392189019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L'!$B$136:$AV$256, 10)</f>
        <v>8.1608393903882082</v>
      </c>
      <c r="S71" s="46">
        <f>VLOOKUP(I71, '[1]Lapse Rates'!$A$4:$F$24, 4)</f>
        <v>2.4152155999999998E-3</v>
      </c>
      <c r="T71" s="33">
        <f t="shared" ref="T71:T73" si="80">W70</f>
        <v>0.98996587798740121</v>
      </c>
      <c r="U71" s="33">
        <f>T71*R71/1000</f>
        <v>8.0789525322198293E-3</v>
      </c>
      <c r="V71" s="39">
        <f t="shared" ref="V71:V89" si="81">MIN(S71*T71,T71-U71)</f>
        <v>2.3909810319828677E-3</v>
      </c>
      <c r="W71" s="32">
        <f>T71-SUM(U71:V71)</f>
        <v>0.97949594442319854</v>
      </c>
      <c r="X71" s="32"/>
      <c r="Y71" s="5">
        <f t="shared" ref="Y71:Z86" si="82">AA70</f>
        <v>0</v>
      </c>
      <c r="Z71" s="5">
        <f t="shared" si="82"/>
        <v>5.9618616073447468</v>
      </c>
      <c r="AA71" s="5">
        <f>O71*W71</f>
        <v>0</v>
      </c>
      <c r="AB71" s="5">
        <f t="shared" si="73"/>
        <v>5.8988086311403842</v>
      </c>
      <c r="AC71" s="32"/>
      <c r="AD71" s="5">
        <f t="shared" si="74"/>
        <v>276474.13581753167</v>
      </c>
      <c r="AE71" s="5">
        <f t="shared" si="75"/>
        <v>-2764.7413581753167</v>
      </c>
      <c r="AF71" s="5">
        <f t="shared" si="75"/>
        <v>-30407.677197473713</v>
      </c>
      <c r="AG71" s="5">
        <f t="shared" ref="AG71:AG74" si="83">-U71*M71</f>
        <v>-4865.3795045262159</v>
      </c>
      <c r="AH71" s="5">
        <f t="shared" si="76"/>
        <v>238436.33775735646</v>
      </c>
      <c r="AI71" s="42">
        <f>-M71*($W70*N71-$W69*N70)/1000</f>
        <v>0</v>
      </c>
      <c r="AJ71" s="42">
        <f t="shared" ref="AJ71:AJ72" si="84">$D$6*SUM(Y71:Z71,AD71:AE71)</f>
        <v>26851.47645508654</v>
      </c>
      <c r="AK71" s="42">
        <f>SUM(AH71:AJ71)</f>
        <v>265287.81421244302</v>
      </c>
      <c r="AL71" s="48" t="s">
        <v>59</v>
      </c>
      <c r="AM71" s="54">
        <f>AK96/AD96</f>
        <v>0.90330648956533688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282261.64425860957</v>
      </c>
      <c r="K72" s="11">
        <f t="shared" si="79"/>
        <v>2822.6164425860957</v>
      </c>
      <c r="L72" s="24">
        <f t="shared" ref="L72:L89" si="85">$C$79</f>
        <v>31044.209392189019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L'!$B$136:$AV$256, 10)</f>
        <v>9.0211335407965318</v>
      </c>
      <c r="S72" s="46">
        <f>VLOOKUP(I72, '[1]Lapse Rates'!$A$4:$F$24, 4)</f>
        <v>2.3963082999999999E-3</v>
      </c>
      <c r="T72" s="33">
        <f t="shared" si="80"/>
        <v>0.97949594442319854</v>
      </c>
      <c r="U72" s="33">
        <f t="shared" ref="U72:U89" si="86">T72*R72/1000</f>
        <v>8.8361637173102921E-3</v>
      </c>
      <c r="V72" s="39">
        <f t="shared" si="81"/>
        <v>2.3471742614376494E-3</v>
      </c>
      <c r="W72" s="32">
        <f t="shared" ref="W72:W89" si="87">T72-SUM(U72:V72)</f>
        <v>0.96831260644445061</v>
      </c>
      <c r="X72" s="32"/>
      <c r="Y72" s="5">
        <f t="shared" si="82"/>
        <v>0</v>
      </c>
      <c r="Z72" s="5">
        <f t="shared" si="82"/>
        <v>5.8988086311403842</v>
      </c>
      <c r="AA72" s="5">
        <f t="shared" ref="AA72:AA89" si="88">O72*W72</f>
        <v>0</v>
      </c>
      <c r="AB72" s="5">
        <f t="shared" si="73"/>
        <v>5.8314593266643504</v>
      </c>
      <c r="AC72" s="32"/>
      <c r="AD72" s="5">
        <f t="shared" si="74"/>
        <v>273317.5084513505</v>
      </c>
      <c r="AE72" s="5">
        <f t="shared" si="75"/>
        <v>-2733.1750845135052</v>
      </c>
      <c r="AF72" s="5">
        <f>-$W72*L72</f>
        <v>-30060.499311557844</v>
      </c>
      <c r="AG72" s="5">
        <f t="shared" si="83"/>
        <v>-5321.3940393120602</v>
      </c>
      <c r="AH72" s="5">
        <f t="shared" si="76"/>
        <v>235202.44001596709</v>
      </c>
      <c r="AI72" s="42">
        <f>-M72*($W71*N72-$W70*N71)/1000</f>
        <v>0</v>
      </c>
      <c r="AJ72" s="42">
        <f t="shared" si="84"/>
        <v>26544.901776413426</v>
      </c>
      <c r="AK72" s="42">
        <f t="shared" ref="AK72:AK79" si="89">SUM(AH72:AJ72)</f>
        <v>261747.34179238052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282261.64425860957</v>
      </c>
      <c r="K73" s="11">
        <f t="shared" si="79"/>
        <v>2822.6164425860957</v>
      </c>
      <c r="L73" s="24">
        <f t="shared" si="85"/>
        <v>31044.209392189019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L'!$B$136:$AV$256, 10)</f>
        <v>9.9461150947144006</v>
      </c>
      <c r="S73" s="46">
        <f>VLOOKUP(I73, '[1]Lapse Rates'!$A$4:$F$24, 4)</f>
        <v>2.1941491999999999E-3</v>
      </c>
      <c r="T73" s="33">
        <f t="shared" si="80"/>
        <v>0.96831260644445061</v>
      </c>
      <c r="U73" s="33">
        <f t="shared" si="86"/>
        <v>9.6309486313593956E-3</v>
      </c>
      <c r="V73" s="39">
        <f t="shared" si="81"/>
        <v>2.1246223307800059E-3</v>
      </c>
      <c r="W73" s="32">
        <f t="shared" si="87"/>
        <v>0.95655703548231119</v>
      </c>
      <c r="X73" s="32"/>
      <c r="Y73" s="5">
        <f>AA72</f>
        <v>0</v>
      </c>
      <c r="Z73" s="5">
        <f t="shared" si="82"/>
        <v>5.8314593266643504</v>
      </c>
      <c r="AA73" s="5">
        <f t="shared" si="88"/>
        <v>0</v>
      </c>
      <c r="AB73" s="5">
        <f t="shared" si="73"/>
        <v>5.7606638692147678</v>
      </c>
      <c r="AC73" s="32"/>
      <c r="AD73" s="5">
        <f>$W73*J73</f>
        <v>269999.3616623783</v>
      </c>
      <c r="AE73" s="5">
        <f t="shared" si="75"/>
        <v>-2699.9936166237831</v>
      </c>
      <c r="AF73" s="5">
        <f t="shared" si="75"/>
        <v>-29695.55690508445</v>
      </c>
      <c r="AG73" s="5">
        <f t="shared" si="83"/>
        <v>-5800.0365633149377</v>
      </c>
      <c r="AH73" s="5">
        <f t="shared" si="76"/>
        <v>231803.7745773551</v>
      </c>
      <c r="AI73" s="42">
        <f t="shared" ref="AI73:AI89" si="91">-M73*($W72*N73-$W71*N72)/1000</f>
        <v>0</v>
      </c>
      <c r="AJ73" s="42">
        <f>$D$6*SUM(Y73:Z73,AD73:AE73)</f>
        <v>26222.640071448463</v>
      </c>
      <c r="AK73" s="42">
        <f t="shared" si="89"/>
        <v>258026.41464880356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282261.64425860957</v>
      </c>
      <c r="K74" s="11">
        <f t="shared" si="79"/>
        <v>2822.6164425860957</v>
      </c>
      <c r="L74" s="24">
        <f t="shared" si="85"/>
        <v>31044.209392189019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L'!$B$136:$AV$256, 10)</f>
        <v>10.993024958916426</v>
      </c>
      <c r="S74" s="46">
        <f>VLOOKUP(I74, '[1]Lapse Rates'!$A$4:$F$24, 4)</f>
        <v>1.9313649E-3</v>
      </c>
      <c r="T74" s="33">
        <f>W73</f>
        <v>0.95655703548231119</v>
      </c>
      <c r="U74" s="33">
        <f t="shared" si="86"/>
        <v>1.0515455365684153E-2</v>
      </c>
      <c r="V74" s="39">
        <f t="shared" si="81"/>
        <v>1.8474606831785903E-3</v>
      </c>
      <c r="W74" s="32">
        <f t="shared" si="87"/>
        <v>0.94419411943344844</v>
      </c>
      <c r="X74" s="32"/>
      <c r="Y74" s="5">
        <f t="shared" ref="Y74:Z89" si="92">AA73</f>
        <v>0</v>
      </c>
      <c r="Z74" s="5">
        <f t="shared" si="82"/>
        <v>5.7606638692147678</v>
      </c>
      <c r="AA74" s="5">
        <f t="shared" si="88"/>
        <v>0</v>
      </c>
      <c r="AB74" s="5">
        <f t="shared" si="73"/>
        <v>5.6862108035228625</v>
      </c>
      <c r="AC74" s="32"/>
      <c r="AD74" s="5">
        <f t="shared" ref="AD74:AD88" si="93">$W74*J74</f>
        <v>266509.78465059516</v>
      </c>
      <c r="AE74" s="5">
        <f t="shared" si="75"/>
        <v>-2665.0978465059516</v>
      </c>
      <c r="AF74" s="5">
        <f t="shared" si="75"/>
        <v>-29311.759950565502</v>
      </c>
      <c r="AG74" s="5">
        <f t="shared" si="83"/>
        <v>-6332.7121694206016</v>
      </c>
      <c r="AH74" s="5">
        <f t="shared" si="76"/>
        <v>228200.21468410312</v>
      </c>
      <c r="AI74" s="42">
        <f t="shared" si="91"/>
        <v>0</v>
      </c>
      <c r="AJ74" s="42">
        <f t="shared" ref="AJ74:AJ89" si="94">$D$6*SUM(Y74:Z74,AD74:AE74)</f>
        <v>25883.728896606724</v>
      </c>
      <c r="AK74" s="42">
        <f t="shared" si="89"/>
        <v>254083.94358070983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282261.64425860957</v>
      </c>
      <c r="K75" s="11">
        <f t="shared" si="79"/>
        <v>2822.6164425860957</v>
      </c>
      <c r="L75" s="24">
        <f t="shared" si="85"/>
        <v>31044.209392189019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L'!$B$136:$AV$256, 10)</f>
        <v>12.30953794358661</v>
      </c>
      <c r="S75" s="46">
        <f>VLOOKUP(I75, '[1]Lapse Rates'!$A$4:$F$24, 4)</f>
        <v>1.9726812000000001E-3</v>
      </c>
      <c r="T75" s="33">
        <f t="shared" ref="T75:T89" si="95">W74</f>
        <v>0.94419411943344844</v>
      </c>
      <c r="U75" s="33">
        <f t="shared" si="86"/>
        <v>1.1622593339277381E-2</v>
      </c>
      <c r="V75" s="39">
        <f t="shared" si="81"/>
        <v>1.8625939885569185E-3</v>
      </c>
      <c r="W75" s="32">
        <f t="shared" si="87"/>
        <v>0.93070893210561412</v>
      </c>
      <c r="X75" s="32"/>
      <c r="Y75" s="5">
        <f t="shared" si="92"/>
        <v>0</v>
      </c>
      <c r="Z75" s="5">
        <f t="shared" si="82"/>
        <v>5.6862108035228625</v>
      </c>
      <c r="AA75" s="5">
        <f t="shared" si="88"/>
        <v>0</v>
      </c>
      <c r="AB75" s="5">
        <f t="shared" si="73"/>
        <v>5.604999094730319</v>
      </c>
      <c r="AC75" s="32"/>
      <c r="AD75" s="5">
        <f t="shared" si="93"/>
        <v>262703.43350230524</v>
      </c>
      <c r="AE75" s="5">
        <f t="shared" si="75"/>
        <v>-2627.0343350230528</v>
      </c>
      <c r="AF75" s="5">
        <f t="shared" si="75"/>
        <v>-28893.122971467317</v>
      </c>
      <c r="AG75" s="5">
        <f>-U75*M75</f>
        <v>-6999.4627641196776</v>
      </c>
      <c r="AH75" s="5">
        <f t="shared" si="76"/>
        <v>224183.81343169519</v>
      </c>
      <c r="AI75" s="42">
        <f t="shared" si="91"/>
        <v>0</v>
      </c>
      <c r="AJ75" s="42">
        <f t="shared" si="94"/>
        <v>25514.052575590209</v>
      </c>
      <c r="AK75" s="42">
        <f t="shared" si="89"/>
        <v>249697.8660072854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282261.64425860957</v>
      </c>
      <c r="K76" s="11">
        <f t="shared" si="79"/>
        <v>2822.6164425860957</v>
      </c>
      <c r="L76" s="24">
        <f t="shared" si="85"/>
        <v>31044.209392189019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L'!$B$136:$AV$256, 10)</f>
        <v>13.689826437078612</v>
      </c>
      <c r="S76" s="46">
        <f>VLOOKUP(I76, '[1]Lapse Rates'!$A$4:$F$24, 4)</f>
        <v>1.7228968999999999E-3</v>
      </c>
      <c r="T76" s="33">
        <f t="shared" si="95"/>
        <v>0.93070893210561412</v>
      </c>
      <c r="U76" s="33">
        <f t="shared" si="86"/>
        <v>1.2741243743964637E-2</v>
      </c>
      <c r="V76" s="39">
        <f t="shared" si="81"/>
        <v>1.6035155339270729E-3</v>
      </c>
      <c r="W76" s="32">
        <f t="shared" si="87"/>
        <v>0.91636417282772242</v>
      </c>
      <c r="X76" s="32"/>
      <c r="Y76" s="5">
        <f t="shared" si="92"/>
        <v>0</v>
      </c>
      <c r="Z76" s="5">
        <f t="shared" si="82"/>
        <v>5.604999094730319</v>
      </c>
      <c r="AA76" s="5">
        <f t="shared" si="88"/>
        <v>0</v>
      </c>
      <c r="AB76" s="5">
        <f t="shared" si="73"/>
        <v>5.518610794378664</v>
      </c>
      <c r="AC76" s="32"/>
      <c r="AD76" s="5">
        <f t="shared" si="93"/>
        <v>258654.45816203361</v>
      </c>
      <c r="AE76" s="5">
        <f t="shared" si="75"/>
        <v>-2586.544581620336</v>
      </c>
      <c r="AF76" s="5">
        <f t="shared" si="75"/>
        <v>-28447.801260763903</v>
      </c>
      <c r="AG76" s="5">
        <f t="shared" ref="AG76:AG89" si="96">-U76*M76</f>
        <v>-7673.1464786840797</v>
      </c>
      <c r="AH76" s="5">
        <f t="shared" si="76"/>
        <v>219946.96584096531</v>
      </c>
      <c r="AI76" s="42">
        <f t="shared" si="91"/>
        <v>0</v>
      </c>
      <c r="AJ76" s="42">
        <f t="shared" si="94"/>
        <v>25120.812172649737</v>
      </c>
      <c r="AK76" s="42">
        <f t="shared" si="89"/>
        <v>245067.77801361505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282261.64425860957</v>
      </c>
      <c r="K77" s="11">
        <f t="shared" si="79"/>
        <v>2822.6164425860957</v>
      </c>
      <c r="L77" s="24">
        <f t="shared" si="85"/>
        <v>31044.209392189019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L'!$B$136:$AV$256, 10)</f>
        <v>15.288748937229707</v>
      </c>
      <c r="S77" s="46">
        <f>VLOOKUP(I77, '[1]Lapse Rates'!$A$4:$F$24, 4)</f>
        <v>1.5750323E-3</v>
      </c>
      <c r="T77" s="33">
        <f t="shared" si="95"/>
        <v>0.91636417282772242</v>
      </c>
      <c r="U77" s="33">
        <f t="shared" si="86"/>
        <v>1.4010061773435219E-2</v>
      </c>
      <c r="V77" s="39">
        <f t="shared" si="81"/>
        <v>1.4433031707664452E-3</v>
      </c>
      <c r="W77" s="32">
        <f t="shared" si="87"/>
        <v>0.90091080788352074</v>
      </c>
      <c r="X77" s="32"/>
      <c r="Y77" s="5">
        <f t="shared" si="92"/>
        <v>0</v>
      </c>
      <c r="Z77" s="5">
        <f t="shared" si="82"/>
        <v>5.518610794378664</v>
      </c>
      <c r="AA77" s="5">
        <f t="shared" si="88"/>
        <v>0</v>
      </c>
      <c r="AB77" s="5">
        <f t="shared" si="73"/>
        <v>5.4255461492088477</v>
      </c>
      <c r="AC77" s="32"/>
      <c r="AD77" s="5">
        <f t="shared" si="93"/>
        <v>254292.56596355487</v>
      </c>
      <c r="AE77" s="5">
        <f t="shared" si="75"/>
        <v>-2542.925659635549</v>
      </c>
      <c r="AF77" s="5">
        <f t="shared" si="75"/>
        <v>-27968.063763622191</v>
      </c>
      <c r="AG77" s="5">
        <f t="shared" si="96"/>
        <v>-8437.2654917541186</v>
      </c>
      <c r="AH77" s="5">
        <f t="shared" si="76"/>
        <v>215344.31104854302</v>
      </c>
      <c r="AI77" s="42">
        <f t="shared" si="91"/>
        <v>0</v>
      </c>
      <c r="AJ77" s="42">
        <f t="shared" si="94"/>
        <v>24697.181089533417</v>
      </c>
      <c r="AK77" s="42">
        <f t="shared" si="89"/>
        <v>240041.49213807643</v>
      </c>
    </row>
    <row r="78" spans="1:39" ht="15" x14ac:dyDescent="0.2">
      <c r="A78" s="12"/>
      <c r="B78" s="13">
        <v>1</v>
      </c>
      <c r="C78" s="10">
        <f>$H$68*0.14+$B$81</f>
        <v>39512.058719947308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282261.64425860957</v>
      </c>
      <c r="K78" s="11">
        <f t="shared" si="79"/>
        <v>2822.6164425860957</v>
      </c>
      <c r="L78" s="24">
        <f t="shared" si="85"/>
        <v>31044.209392189019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L'!$B$136:$AV$256, 10)</f>
        <v>17.142392558743584</v>
      </c>
      <c r="S78" s="46">
        <f>VLOOKUP(I78, '[1]Lapse Rates'!$A$4:$F$24, 4)</f>
        <v>1.4424080000000001E-3</v>
      </c>
      <c r="T78" s="33">
        <f t="shared" si="95"/>
        <v>0.90091080788352074</v>
      </c>
      <c r="U78" s="33">
        <f t="shared" si="86"/>
        <v>1.5443766729154136E-2</v>
      </c>
      <c r="V78" s="39">
        <f t="shared" si="81"/>
        <v>1.2994809565776535E-3</v>
      </c>
      <c r="W78" s="32">
        <f t="shared" si="87"/>
        <v>0.88416756019778897</v>
      </c>
      <c r="X78" s="32"/>
      <c r="Y78" s="5">
        <f t="shared" si="92"/>
        <v>0</v>
      </c>
      <c r="Z78" s="5">
        <f t="shared" si="82"/>
        <v>5.4255461492088477</v>
      </c>
      <c r="AA78" s="5">
        <f t="shared" si="88"/>
        <v>0</v>
      </c>
      <c r="AB78" s="5">
        <f t="shared" si="73"/>
        <v>5.3247134561035425</v>
      </c>
      <c r="AC78" s="32"/>
      <c r="AD78" s="5">
        <f t="shared" si="93"/>
        <v>249566.58934155107</v>
      </c>
      <c r="AE78" s="5">
        <f t="shared" si="75"/>
        <v>-2495.6658934155107</v>
      </c>
      <c r="AF78" s="5">
        <f t="shared" si="75"/>
        <v>-27448.28287656105</v>
      </c>
      <c r="AG78" s="5">
        <f t="shared" si="96"/>
        <v>-9300.6841935317661</v>
      </c>
      <c r="AH78" s="5">
        <f t="shared" si="76"/>
        <v>210321.95637804273</v>
      </c>
      <c r="AI78" s="42">
        <f t="shared" si="91"/>
        <v>0</v>
      </c>
      <c r="AJ78" s="42">
        <f t="shared" si="94"/>
        <v>24238.189836339337</v>
      </c>
      <c r="AK78" s="42">
        <f t="shared" si="89"/>
        <v>234560.14621438205</v>
      </c>
    </row>
    <row r="79" spans="1:39" ht="15" x14ac:dyDescent="0.2">
      <c r="A79" s="12"/>
      <c r="B79" s="70" t="s">
        <v>49</v>
      </c>
      <c r="C79" s="10">
        <f>$H$68*0.11+$B$81</f>
        <v>31044.209392189019</v>
      </c>
      <c r="D79" s="1"/>
      <c r="E79" s="1"/>
      <c r="F79" s="1"/>
      <c r="I79" s="2">
        <f t="shared" si="78"/>
        <v>10</v>
      </c>
      <c r="J79" s="11">
        <f t="shared" si="68"/>
        <v>282261.64425860957</v>
      </c>
      <c r="K79" s="11">
        <f t="shared" si="79"/>
        <v>2822.6164425860957</v>
      </c>
      <c r="L79" s="24">
        <f t="shared" si="85"/>
        <v>31044.209392189019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L'!$B$136:$AV$256, 10)</f>
        <v>19.357074052722197</v>
      </c>
      <c r="S79" s="46">
        <f>VLOOKUP(I79, '[1]Lapse Rates'!$A$4:$F$24, 4)</f>
        <v>1.4007732E-3</v>
      </c>
      <c r="T79" s="33">
        <f t="shared" si="95"/>
        <v>0.88416756019778897</v>
      </c>
      <c r="U79" s="33">
        <f t="shared" si="86"/>
        <v>1.7114896937763312E-2</v>
      </c>
      <c r="V79" s="39">
        <f t="shared" si="81"/>
        <v>1.2385182226344494E-3</v>
      </c>
      <c r="W79" s="32">
        <f t="shared" si="87"/>
        <v>0.86581414503739118</v>
      </c>
      <c r="X79" s="32"/>
      <c r="Y79" s="5">
        <f t="shared" si="92"/>
        <v>0</v>
      </c>
      <c r="Z79" s="5">
        <f t="shared" si="82"/>
        <v>5.3247134561035425</v>
      </c>
      <c r="AA79" s="5">
        <f t="shared" si="88"/>
        <v>0</v>
      </c>
      <c r="AB79" s="5">
        <f t="shared" si="73"/>
        <v>5.2141838675172307</v>
      </c>
      <c r="AC79" s="32"/>
      <c r="AD79" s="5">
        <f t="shared" si="93"/>
        <v>244386.12420061629</v>
      </c>
      <c r="AE79" s="5">
        <f t="shared" si="75"/>
        <v>-2443.8612420061631</v>
      </c>
      <c r="AF79" s="5">
        <f t="shared" si="75"/>
        <v>-26878.515613259886</v>
      </c>
      <c r="AG79" s="5">
        <f t="shared" si="96"/>
        <v>-10307.087267932262</v>
      </c>
      <c r="AH79" s="5">
        <f>SUM(AD79:AG79)</f>
        <v>204756.660077418</v>
      </c>
      <c r="AI79" s="42">
        <f t="shared" si="91"/>
        <v>0</v>
      </c>
      <c r="AJ79" s="42">
        <f t="shared" si="94"/>
        <v>23735.058350629701</v>
      </c>
      <c r="AK79" s="42">
        <f t="shared" si="89"/>
        <v>228491.71842804769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282261.64425860957</v>
      </c>
      <c r="K80" s="11">
        <f t="shared" si="79"/>
        <v>2822.6164425860957</v>
      </c>
      <c r="L80" s="24">
        <f t="shared" si="85"/>
        <v>31044.209392189019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L'!$B$136:$AV$256, 10)</f>
        <v>21.926349441960337</v>
      </c>
      <c r="S80" s="46">
        <f>VLOOKUP(I80, '[1]Lapse Rates'!$A$4:$F$24, 4)</f>
        <v>1.2298243999999999E-3</v>
      </c>
      <c r="T80" s="33">
        <f t="shared" si="95"/>
        <v>0.86581414503739118</v>
      </c>
      <c r="U80" s="33">
        <f t="shared" si="86"/>
        <v>1.8984143495881969E-2</v>
      </c>
      <c r="V80" s="39">
        <f t="shared" si="81"/>
        <v>1.0647993614321225E-3</v>
      </c>
      <c r="W80" s="32">
        <f t="shared" si="87"/>
        <v>0.84576520218007711</v>
      </c>
      <c r="X80" s="31"/>
      <c r="Y80" s="5">
        <f t="shared" si="92"/>
        <v>0</v>
      </c>
      <c r="Z80" s="5">
        <f t="shared" si="82"/>
        <v>5.2141838675172307</v>
      </c>
      <c r="AA80" s="5">
        <f t="shared" si="88"/>
        <v>0</v>
      </c>
      <c r="AB80" s="5">
        <f t="shared" si="73"/>
        <v>5.093443319437057</v>
      </c>
      <c r="AC80" s="32"/>
      <c r="AD80" s="5">
        <f t="shared" si="93"/>
        <v>238727.07662406392</v>
      </c>
      <c r="AE80" s="5">
        <f t="shared" si="75"/>
        <v>-2387.2707662406392</v>
      </c>
      <c r="AF80" s="5">
        <f t="shared" si="75"/>
        <v>-26256.112033105393</v>
      </c>
      <c r="AG80" s="5">
        <f t="shared" si="96"/>
        <v>-11432.801753381502</v>
      </c>
      <c r="AH80" s="5">
        <f t="shared" ref="AH80:AH89" si="97">SUM(AD80:AG80)</f>
        <v>198650.89207133639</v>
      </c>
      <c r="AI80" s="42">
        <f t="shared" si="91"/>
        <v>0</v>
      </c>
      <c r="AJ80" s="42">
        <f t="shared" si="94"/>
        <v>23185.44646608987</v>
      </c>
      <c r="AK80" s="42">
        <f t="shared" ref="AK80:AK89" si="98">SUM(AH80:AJ80)</f>
        <v>221836.33853742626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282261.64425860957</v>
      </c>
      <c r="K81" s="11">
        <f t="shared" si="79"/>
        <v>2822.6164425860957</v>
      </c>
      <c r="L81" s="24">
        <f t="shared" si="85"/>
        <v>31044.209392189019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L'!$B$136:$AV$256, 10)</f>
        <v>24.89633812988275</v>
      </c>
      <c r="S81" s="46">
        <f>VLOOKUP(I81, '[1]Lapse Rates'!$A$4:$F$24, 4)</f>
        <v>1.0984558E-3</v>
      </c>
      <c r="T81" s="33">
        <f t="shared" si="95"/>
        <v>0.84576520218007711</v>
      </c>
      <c r="U81" s="33">
        <f t="shared" si="86"/>
        <v>2.1056456451963846E-2</v>
      </c>
      <c r="V81" s="39">
        <f t="shared" si="81"/>
        <v>9.2903569177287828E-4</v>
      </c>
      <c r="W81" s="32">
        <f t="shared" si="87"/>
        <v>0.82377971003634043</v>
      </c>
      <c r="X81" s="31"/>
      <c r="Y81" s="5">
        <f t="shared" si="92"/>
        <v>0</v>
      </c>
      <c r="Z81" s="5">
        <f t="shared" si="82"/>
        <v>5.093443319437057</v>
      </c>
      <c r="AA81" s="5">
        <f t="shared" si="88"/>
        <v>0</v>
      </c>
      <c r="AB81" s="5">
        <f t="shared" si="73"/>
        <v>4.9610403099547522</v>
      </c>
      <c r="AC81" s="32"/>
      <c r="AD81" s="5">
        <f t="shared" si="93"/>
        <v>232521.41546173807</v>
      </c>
      <c r="AE81" s="5">
        <f t="shared" si="75"/>
        <v>-2325.2141546173807</v>
      </c>
      <c r="AF81" s="5">
        <f t="shared" si="75"/>
        <v>-25573.589811404905</v>
      </c>
      <c r="AG81" s="5">
        <f t="shared" si="96"/>
        <v>-12680.808712609734</v>
      </c>
      <c r="AH81" s="5">
        <f t="shared" si="97"/>
        <v>191941.80278310605</v>
      </c>
      <c r="AI81" s="42">
        <f t="shared" si="91"/>
        <v>0</v>
      </c>
      <c r="AJ81" s="42">
        <f t="shared" si="94"/>
        <v>22582.747015018176</v>
      </c>
      <c r="AK81" s="42">
        <f t="shared" si="98"/>
        <v>214524.54979812424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282261.64425860957</v>
      </c>
      <c r="K82" s="11">
        <f t="shared" si="79"/>
        <v>2822.6164425860957</v>
      </c>
      <c r="L82" s="24">
        <f t="shared" si="85"/>
        <v>31044.209392189019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L'!$B$136:$AV$256, 10)</f>
        <v>28.348600680576848</v>
      </c>
      <c r="S82" s="46">
        <f>VLOOKUP(I82, '[1]Lapse Rates'!$A$4:$F$24, 4)</f>
        <v>9.9047419999999994E-4</v>
      </c>
      <c r="T82" s="33">
        <f t="shared" si="95"/>
        <v>0.82377971003634043</v>
      </c>
      <c r="U82" s="33">
        <f t="shared" si="86"/>
        <v>2.3353002048581598E-2</v>
      </c>
      <c r="V82" s="39">
        <f t="shared" si="81"/>
        <v>8.1593254927447617E-4</v>
      </c>
      <c r="W82" s="32">
        <f t="shared" si="87"/>
        <v>0.79961077543848436</v>
      </c>
      <c r="X82" s="31"/>
      <c r="Y82" s="5">
        <f t="shared" si="92"/>
        <v>0</v>
      </c>
      <c r="Z82" s="5">
        <f t="shared" si="82"/>
        <v>4.9610403099547522</v>
      </c>
      <c r="AA82" s="5">
        <f t="shared" si="88"/>
        <v>0</v>
      </c>
      <c r="AB82" s="5">
        <f t="shared" si="73"/>
        <v>4.8154879768154295</v>
      </c>
      <c r="AC82" s="32"/>
      <c r="AD82" s="5">
        <f t="shared" si="93"/>
        <v>225699.45224216842</v>
      </c>
      <c r="AE82" s="5">
        <f t="shared" si="75"/>
        <v>-2256.994522421684</v>
      </c>
      <c r="AF82" s="5">
        <f t="shared" si="75"/>
        <v>-24823.28434496294</v>
      </c>
      <c r="AG82" s="5">
        <f t="shared" si="96"/>
        <v>-14063.855070715248</v>
      </c>
      <c r="AH82" s="5">
        <f t="shared" si="97"/>
        <v>184555.31830406855</v>
      </c>
      <c r="AI82" s="42">
        <f t="shared" si="91"/>
        <v>0</v>
      </c>
      <c r="AJ82" s="42">
        <f t="shared" si="94"/>
        <v>21920.191780361562</v>
      </c>
      <c r="AK82" s="42">
        <f t="shared" si="98"/>
        <v>206475.51008443011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282261.64425860957</v>
      </c>
      <c r="K83" s="11">
        <f t="shared" si="79"/>
        <v>2822.6164425860957</v>
      </c>
      <c r="L83" s="24">
        <f t="shared" si="85"/>
        <v>31044.209392189019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L'!$B$136:$AV$256, 10)</f>
        <v>32.241163851303611</v>
      </c>
      <c r="S83" s="46">
        <f>VLOOKUP(I83, '[1]Lapse Rates'!$A$4:$F$24, 4)</f>
        <v>9.2791330000000004E-4</v>
      </c>
      <c r="T83" s="33">
        <f t="shared" si="95"/>
        <v>0.79961077543848436</v>
      </c>
      <c r="U83" s="33">
        <f t="shared" si="86"/>
        <v>2.5780382028180109E-2</v>
      </c>
      <c r="V83" s="39">
        <f t="shared" si="81"/>
        <v>7.4196947335268299E-4</v>
      </c>
      <c r="W83" s="32">
        <f t="shared" si="87"/>
        <v>0.77308842393695154</v>
      </c>
      <c r="X83" s="31"/>
      <c r="Y83" s="5">
        <f t="shared" si="92"/>
        <v>0</v>
      </c>
      <c r="Z83" s="5">
        <f t="shared" si="82"/>
        <v>4.8154879768154295</v>
      </c>
      <c r="AA83" s="5">
        <f t="shared" si="88"/>
        <v>0</v>
      </c>
      <c r="AB83" s="5">
        <f t="shared" si="73"/>
        <v>4.6557626845912639</v>
      </c>
      <c r="AC83" s="32"/>
      <c r="AD83" s="5">
        <f t="shared" si="93"/>
        <v>218213.20969774097</v>
      </c>
      <c r="AE83" s="5">
        <f t="shared" si="75"/>
        <v>-2182.1320969774097</v>
      </c>
      <c r="AF83" s="5">
        <f t="shared" si="75"/>
        <v>-23999.918911376117</v>
      </c>
      <c r="AG83" s="5">
        <f t="shared" si="96"/>
        <v>-15525.693688448879</v>
      </c>
      <c r="AH83" s="5">
        <f t="shared" si="97"/>
        <v>176505.46500093857</v>
      </c>
      <c r="AI83" s="42">
        <f t="shared" si="91"/>
        <v>0</v>
      </c>
      <c r="AJ83" s="42">
        <f t="shared" si="94"/>
        <v>21193.121112005432</v>
      </c>
      <c r="AK83" s="42">
        <f t="shared" si="98"/>
        <v>197698.586112944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282261.64425860957</v>
      </c>
      <c r="K84" s="11">
        <f t="shared" si="79"/>
        <v>2822.6164425860957</v>
      </c>
      <c r="L84" s="24">
        <f t="shared" si="85"/>
        <v>31044.209392189019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L'!$B$136:$AV$256, 10)</f>
        <v>36.609864359708531</v>
      </c>
      <c r="S84" s="46">
        <f>VLOOKUP(I84, '[1]Lapse Rates'!$A$4:$F$24, 4)</f>
        <v>7.1178370000000003E-4</v>
      </c>
      <c r="T84" s="33">
        <f t="shared" si="95"/>
        <v>0.77308842393695154</v>
      </c>
      <c r="U84" s="33">
        <f t="shared" si="86"/>
        <v>2.8302662338392643E-2</v>
      </c>
      <c r="V84" s="39">
        <f t="shared" si="81"/>
        <v>5.5027173881701198E-4</v>
      </c>
      <c r="W84" s="32">
        <f t="shared" si="87"/>
        <v>0.74423548985974186</v>
      </c>
      <c r="X84" s="31"/>
      <c r="Y84" s="5">
        <f t="shared" si="92"/>
        <v>0</v>
      </c>
      <c r="Z84" s="5">
        <f t="shared" si="82"/>
        <v>4.6557626845912639</v>
      </c>
      <c r="AA84" s="5">
        <f t="shared" si="88"/>
        <v>0</v>
      </c>
      <c r="AB84" s="5">
        <f t="shared" si="73"/>
        <v>4.4820019482274249</v>
      </c>
      <c r="AC84" s="32"/>
      <c r="AD84" s="5">
        <f t="shared" si="93"/>
        <v>210069.13308342249</v>
      </c>
      <c r="AE84" s="5">
        <f t="shared" si="75"/>
        <v>-2100.691330834225</v>
      </c>
      <c r="AF84" s="5">
        <f t="shared" si="75"/>
        <v>-23104.202384304193</v>
      </c>
      <c r="AG84" s="5">
        <f t="shared" si="96"/>
        <v>-17044.684037387862</v>
      </c>
      <c r="AH84" s="5">
        <f t="shared" si="97"/>
        <v>167819.5553308962</v>
      </c>
      <c r="AI84" s="42">
        <f t="shared" si="91"/>
        <v>0</v>
      </c>
      <c r="AJ84" s="42">
        <f t="shared" si="94"/>
        <v>20402.160866248269</v>
      </c>
      <c r="AK84" s="42">
        <f t="shared" si="98"/>
        <v>188221.71619714447</v>
      </c>
    </row>
    <row r="85" spans="1:37" ht="15" x14ac:dyDescent="0.2">
      <c r="I85" s="2">
        <f t="shared" si="78"/>
        <v>16</v>
      </c>
      <c r="J85" s="11">
        <f t="shared" si="68"/>
        <v>282261.64425860957</v>
      </c>
      <c r="K85" s="11">
        <f t="shared" si="79"/>
        <v>2822.6164425860957</v>
      </c>
      <c r="L85" s="24">
        <f t="shared" si="85"/>
        <v>31044.209392189019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L'!$B$136:$AV$256, 10)</f>
        <v>41.423945987333475</v>
      </c>
      <c r="S85" s="46">
        <f>VLOOKUP(I85, '[1]Lapse Rates'!$A$4:$F$24, 4)</f>
        <v>6.4944269999999999E-4</v>
      </c>
      <c r="T85" s="33">
        <f t="shared" si="95"/>
        <v>0.74423548985974186</v>
      </c>
      <c r="U85" s="33">
        <f t="shared" si="86"/>
        <v>3.0829170733806616E-2</v>
      </c>
      <c r="V85" s="39">
        <f t="shared" si="81"/>
        <v>4.8333830597033337E-4</v>
      </c>
      <c r="W85" s="32">
        <f t="shared" si="87"/>
        <v>0.71292298081996486</v>
      </c>
      <c r="X85" s="31"/>
      <c r="Y85" s="5">
        <f t="shared" si="92"/>
        <v>0</v>
      </c>
      <c r="Z85" s="5">
        <f t="shared" si="82"/>
        <v>4.4820019482274249</v>
      </c>
      <c r="AA85" s="5">
        <f t="shared" si="88"/>
        <v>0</v>
      </c>
      <c r="AB85" s="5">
        <f t="shared" si="73"/>
        <v>4.2934289381622657</v>
      </c>
      <c r="AC85" s="32"/>
      <c r="AD85" s="5">
        <f t="shared" si="93"/>
        <v>201230.81279599245</v>
      </c>
      <c r="AE85" s="5">
        <f t="shared" si="75"/>
        <v>-2012.3081279599246</v>
      </c>
      <c r="AF85" s="5">
        <f t="shared" si="75"/>
        <v>-22132.130297078544</v>
      </c>
      <c r="AG85" s="5">
        <f t="shared" si="96"/>
        <v>-18566.220661849624</v>
      </c>
      <c r="AH85" s="5">
        <f t="shared" si="97"/>
        <v>158520.15370910434</v>
      </c>
      <c r="AI85" s="42">
        <f t="shared" si="91"/>
        <v>0</v>
      </c>
      <c r="AJ85" s="42">
        <f t="shared" si="94"/>
        <v>19543.774992325114</v>
      </c>
      <c r="AK85" s="42">
        <f t="shared" si="98"/>
        <v>178063.92870142945</v>
      </c>
    </row>
    <row r="86" spans="1:37" ht="15" x14ac:dyDescent="0.2">
      <c r="I86" s="2">
        <f t="shared" si="78"/>
        <v>17</v>
      </c>
      <c r="J86" s="11">
        <f t="shared" si="68"/>
        <v>282261.64425860957</v>
      </c>
      <c r="K86" s="11">
        <f t="shared" si="79"/>
        <v>2822.6164425860957</v>
      </c>
      <c r="L86" s="24">
        <f t="shared" si="85"/>
        <v>31044.209392189019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L'!$B$136:$AV$256, 10)</f>
        <v>46.762785642107616</v>
      </c>
      <c r="S86" s="46">
        <f>VLOOKUP(I86, '[1]Lapse Rates'!$A$4:$F$24, 4)</f>
        <v>5.2983399999999997E-4</v>
      </c>
      <c r="T86" s="33">
        <f t="shared" si="95"/>
        <v>0.71292298081996486</v>
      </c>
      <c r="U86" s="33">
        <f t="shared" si="86"/>
        <v>3.333826453141641E-2</v>
      </c>
      <c r="V86" s="39">
        <f t="shared" si="81"/>
        <v>3.7773083461976523E-4</v>
      </c>
      <c r="W86" s="32">
        <f t="shared" si="87"/>
        <v>0.67920698545392866</v>
      </c>
      <c r="X86" s="31"/>
      <c r="Y86" s="5">
        <f t="shared" si="92"/>
        <v>0</v>
      </c>
      <c r="Z86" s="5">
        <f t="shared" si="82"/>
        <v>4.2934289381622657</v>
      </c>
      <c r="AA86" s="5">
        <f t="shared" si="88"/>
        <v>0</v>
      </c>
      <c r="AB86" s="5">
        <f t="shared" si="73"/>
        <v>4.0903814364293396</v>
      </c>
      <c r="AC86" s="32"/>
      <c r="AD86" s="5">
        <f t="shared" si="93"/>
        <v>191714.0805061594</v>
      </c>
      <c r="AE86" s="5">
        <f t="shared" si="75"/>
        <v>-1917.1408050615942</v>
      </c>
      <c r="AF86" s="5">
        <f t="shared" si="75"/>
        <v>-21085.443877069243</v>
      </c>
      <c r="AG86" s="5">
        <f t="shared" si="96"/>
        <v>-20077.269710490375</v>
      </c>
      <c r="AH86" s="5">
        <f t="shared" si="97"/>
        <v>148634.2261135382</v>
      </c>
      <c r="AI86" s="42">
        <f t="shared" si="91"/>
        <v>0</v>
      </c>
      <c r="AJ86" s="42">
        <f t="shared" si="94"/>
        <v>18619.500970056532</v>
      </c>
      <c r="AK86" s="42">
        <f t="shared" si="98"/>
        <v>167253.72708359474</v>
      </c>
    </row>
    <row r="87" spans="1:37" ht="15" x14ac:dyDescent="0.2">
      <c r="I87" s="2">
        <f t="shared" si="78"/>
        <v>18</v>
      </c>
      <c r="J87" s="11">
        <f t="shared" si="68"/>
        <v>282261.64425860957</v>
      </c>
      <c r="K87" s="11">
        <f t="shared" si="79"/>
        <v>2822.6164425860957</v>
      </c>
      <c r="L87" s="24">
        <f t="shared" si="85"/>
        <v>31044.209392189019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L'!$B$136:$AV$256, 10)</f>
        <v>52.812653293826081</v>
      </c>
      <c r="S87" s="46">
        <f>VLOOKUP(I87, '[1]Lapse Rates'!$A$4:$F$24, 4)</f>
        <v>4.565131E-4</v>
      </c>
      <c r="T87" s="33">
        <f t="shared" si="95"/>
        <v>0.67920698545392866</v>
      </c>
      <c r="U87" s="33">
        <f t="shared" si="86"/>
        <v>3.5870723037523103E-2</v>
      </c>
      <c r="V87" s="39">
        <f t="shared" si="81"/>
        <v>3.1006688647122787E-4</v>
      </c>
      <c r="W87" s="32">
        <f t="shared" si="87"/>
        <v>0.64302619552993434</v>
      </c>
      <c r="X87" s="31"/>
      <c r="Y87" s="5">
        <f t="shared" si="92"/>
        <v>0</v>
      </c>
      <c r="Z87" s="5">
        <f t="shared" si="92"/>
        <v>4.0903814364293396</v>
      </c>
      <c r="AA87" s="5">
        <f t="shared" si="88"/>
        <v>0</v>
      </c>
      <c r="AB87" s="5">
        <f t="shared" si="73"/>
        <v>3.8724902270779684</v>
      </c>
      <c r="AC87" s="32"/>
      <c r="AD87" s="5">
        <f t="shared" si="93"/>
        <v>181501.63125163745</v>
      </c>
      <c r="AE87" s="5">
        <f t="shared" si="75"/>
        <v>-1815.0163125163745</v>
      </c>
      <c r="AF87" s="5">
        <f t="shared" si="75"/>
        <v>-19962.23985869396</v>
      </c>
      <c r="AG87" s="5">
        <f t="shared" si="96"/>
        <v>-21602.389664164501</v>
      </c>
      <c r="AH87" s="5">
        <f t="shared" si="97"/>
        <v>138121.98541626259</v>
      </c>
      <c r="AI87" s="42">
        <f t="shared" si="91"/>
        <v>0</v>
      </c>
      <c r="AJ87" s="42">
        <f t="shared" si="94"/>
        <v>17627.658191946692</v>
      </c>
      <c r="AK87" s="42">
        <f t="shared" si="98"/>
        <v>155749.64360820927</v>
      </c>
    </row>
    <row r="88" spans="1:37" ht="15" x14ac:dyDescent="0.2">
      <c r="I88" s="2">
        <f t="shared" si="78"/>
        <v>19</v>
      </c>
      <c r="J88" s="11">
        <f t="shared" si="68"/>
        <v>282261.64425860957</v>
      </c>
      <c r="K88" s="11">
        <f t="shared" si="79"/>
        <v>2822.6164425860957</v>
      </c>
      <c r="L88" s="24">
        <f t="shared" si="85"/>
        <v>31044.209392189019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L'!$B$136:$AV$256, 10)</f>
        <v>59.660161668122633</v>
      </c>
      <c r="S88" s="46">
        <f>VLOOKUP(I88, '[1]Lapse Rates'!$A$4:$F$24, 4)</f>
        <v>3.5534066900000001E-2</v>
      </c>
      <c r="T88" s="33">
        <f t="shared" si="95"/>
        <v>0.64302619552993434</v>
      </c>
      <c r="U88" s="33">
        <f t="shared" si="86"/>
        <v>3.8363046782153715E-2</v>
      </c>
      <c r="V88" s="39">
        <f t="shared" si="81"/>
        <v>2.2849335850413169E-2</v>
      </c>
      <c r="W88" s="32">
        <f t="shared" si="87"/>
        <v>0.58181381289736744</v>
      </c>
      <c r="X88" s="31"/>
      <c r="Y88" s="5">
        <f t="shared" si="92"/>
        <v>0</v>
      </c>
      <c r="Z88" s="5">
        <f t="shared" si="92"/>
        <v>3.8724902270779684</v>
      </c>
      <c r="AA88" s="5">
        <f t="shared" si="88"/>
        <v>0</v>
      </c>
      <c r="AB88" s="5">
        <f t="shared" si="73"/>
        <v>3.5038515072736871</v>
      </c>
      <c r="AC88" s="32"/>
      <c r="AD88" s="5">
        <f t="shared" si="93"/>
        <v>164223.72348078195</v>
      </c>
      <c r="AE88" s="5">
        <f t="shared" si="75"/>
        <v>-1642.2372348078195</v>
      </c>
      <c r="AF88" s="5">
        <f t="shared" si="75"/>
        <v>-18061.94983485376</v>
      </c>
      <c r="AG88" s="5">
        <f t="shared" si="96"/>
        <v>-23103.339300569649</v>
      </c>
      <c r="AH88" s="5">
        <f t="shared" si="97"/>
        <v>121416.19711055074</v>
      </c>
      <c r="AI88" s="42">
        <f t="shared" si="91"/>
        <v>0</v>
      </c>
      <c r="AJ88" s="42">
        <f t="shared" si="94"/>
        <v>15949.623692021341</v>
      </c>
      <c r="AK88" s="42">
        <f t="shared" si="98"/>
        <v>137365.82080257207</v>
      </c>
    </row>
    <row r="89" spans="1:37" ht="15" x14ac:dyDescent="0.2">
      <c r="I89" s="2">
        <f t="shared" si="78"/>
        <v>20</v>
      </c>
      <c r="J89" s="11">
        <f t="shared" si="68"/>
        <v>282261.64425860957</v>
      </c>
      <c r="K89" s="11">
        <f t="shared" si="79"/>
        <v>2822.6164425860957</v>
      </c>
      <c r="L89" s="24">
        <f t="shared" si="85"/>
        <v>31044.209392189019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L'!$B$136:$AV$256, 10)</f>
        <v>67.437003379380215</v>
      </c>
      <c r="S89" s="46">
        <f>VLOOKUP(I89, '[1]Lapse Rates'!$A$4:$F$24, 4)</f>
        <v>0</v>
      </c>
      <c r="T89" s="33">
        <f t="shared" si="95"/>
        <v>0.58181381289736744</v>
      </c>
      <c r="U89" s="33">
        <f t="shared" si="86"/>
        <v>3.9235780066529856E-2</v>
      </c>
      <c r="V89" s="39">
        <f t="shared" si="81"/>
        <v>0</v>
      </c>
      <c r="W89" s="32">
        <f t="shared" si="87"/>
        <v>0.54257803283083761</v>
      </c>
      <c r="X89" s="31"/>
      <c r="Y89" s="5">
        <f t="shared" si="92"/>
        <v>0</v>
      </c>
      <c r="Z89" s="5">
        <f t="shared" si="92"/>
        <v>3.5038515072736871</v>
      </c>
      <c r="AA89" s="5">
        <f t="shared" si="88"/>
        <v>0</v>
      </c>
      <c r="AB89" s="5">
        <f t="shared" si="73"/>
        <v>3.2675622613368249</v>
      </c>
      <c r="AC89" s="32"/>
      <c r="AD89" s="5">
        <f>$W89*J89</f>
        <v>153148.96768543407</v>
      </c>
      <c r="AE89" s="5">
        <f t="shared" si="75"/>
        <v>-1531.4896768543406</v>
      </c>
      <c r="AF89" s="5">
        <f t="shared" si="75"/>
        <v>-16843.906062802529</v>
      </c>
      <c r="AG89" s="5">
        <f t="shared" si="96"/>
        <v>-23628.92459368621</v>
      </c>
      <c r="AH89" s="5">
        <f t="shared" si="97"/>
        <v>111144.64735209098</v>
      </c>
      <c r="AI89" s="42">
        <f t="shared" si="91"/>
        <v>0</v>
      </c>
      <c r="AJ89" s="42">
        <f t="shared" si="94"/>
        <v>14874.018320474535</v>
      </c>
      <c r="AK89" s="42">
        <f t="shared" si="98"/>
        <v>126018.66567256552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4934644.5053203069</v>
      </c>
      <c r="AE92" s="21">
        <f t="shared" ref="AE92:AK92" si="99">SUM(AE69:AE89)</f>
        <v>-156634.19234925439</v>
      </c>
      <c r="AF92" s="21">
        <f t="shared" si="99"/>
        <v>-520466.11598595465</v>
      </c>
      <c r="AG92" s="21">
        <f t="shared" si="99"/>
        <v>-247197.81938190231</v>
      </c>
      <c r="AH92" s="21">
        <f t="shared" si="99"/>
        <v>4010346.3776031965</v>
      </c>
      <c r="AI92" s="21">
        <f t="shared" si="99"/>
        <v>0</v>
      </c>
      <c r="AJ92" s="21">
        <f t="shared" si="99"/>
        <v>452118.89921224501</v>
      </c>
      <c r="AK92" s="21">
        <f t="shared" si="99"/>
        <v>4462465.2768154424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2440201.3559751441</v>
      </c>
      <c r="AE94" s="21">
        <f t="shared" ref="AE94:AK94" si="100">AE69+NPV($D$6,AE70:AE89)</f>
        <v>-131939.39225362401</v>
      </c>
      <c r="AF94" s="21">
        <f t="shared" si="100"/>
        <v>-248863.31034063362</v>
      </c>
      <c r="AG94" s="21">
        <f t="shared" si="100"/>
        <v>-80609.419161670405</v>
      </c>
      <c r="AH94" s="21">
        <f t="shared" si="100"/>
        <v>1978789.2342192167</v>
      </c>
      <c r="AI94" s="21">
        <f t="shared" si="100"/>
        <v>0</v>
      </c>
      <c r="AJ94" s="21">
        <f t="shared" si="100"/>
        <v>209831.18451667333</v>
      </c>
      <c r="AK94" s="21">
        <f t="shared" si="100"/>
        <v>2188620.4187358897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3648175.6306641656</v>
      </c>
      <c r="AE96" s="21">
        <f t="shared" ref="AE96:AK96" si="101">AE69+NPV($D$7,AE70:AE89)</f>
        <v>-143867.70981045326</v>
      </c>
      <c r="AF96" s="21">
        <f t="shared" si="101"/>
        <v>-380055.48450350243</v>
      </c>
      <c r="AG96" s="21">
        <f t="shared" si="101"/>
        <v>-155997.61697508371</v>
      </c>
      <c r="AH96" s="21">
        <f t="shared" si="101"/>
        <v>2968254.8193751262</v>
      </c>
      <c r="AI96" s="21">
        <f t="shared" si="101"/>
        <v>0</v>
      </c>
      <c r="AJ96" s="21">
        <f t="shared" si="101"/>
        <v>327165.90287793038</v>
      </c>
      <c r="AK96" s="21">
        <f t="shared" si="101"/>
        <v>3295420.7222530562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258431.03719025955</v>
      </c>
    </row>
    <row r="101" spans="1:39" x14ac:dyDescent="0.15">
      <c r="G101" s="49" t="s">
        <v>112</v>
      </c>
      <c r="I101" s="1">
        <v>0</v>
      </c>
      <c r="J101" s="11">
        <f>H$100</f>
        <v>258431.03719025955</v>
      </c>
      <c r="K101" s="11">
        <f>J101*$C$10</f>
        <v>103372.41487610382</v>
      </c>
      <c r="L101" s="24">
        <f>$C$110</f>
        <v>36179.225286749832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258431.03719025955</v>
      </c>
      <c r="AE101" s="5">
        <f>-$W101*K101</f>
        <v>-103372.41487610382</v>
      </c>
      <c r="AF101" s="5">
        <f>-$W101*L101</f>
        <v>-36179.225286749832</v>
      </c>
      <c r="AG101" s="5"/>
      <c r="AH101" s="5">
        <f>SUM(AD101:AG101)</f>
        <v>118879.39702740591</v>
      </c>
      <c r="AI101" s="42">
        <f>Y101-AA101</f>
        <v>0</v>
      </c>
      <c r="AJ101" s="42"/>
      <c r="AK101" s="42">
        <f>SUM(AH101:AJ101)</f>
        <v>118879.39702740591</v>
      </c>
      <c r="AL101" s="6" t="s">
        <v>39</v>
      </c>
      <c r="AM101" s="36">
        <f>AK128</f>
        <v>3016651.9582426911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258431.03719025955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L'!$B$136:$AV$256, 13)</f>
        <v>7.2462432158551842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7.2462432158551839E-3</v>
      </c>
      <c r="V102" s="39">
        <f>MIN(S102*T102,T102-U102)</f>
        <v>2.6703721500000001E-3</v>
      </c>
      <c r="W102" s="32">
        <f>T102-SUM(U102:V102)</f>
        <v>0.9900833846341448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5.962569266448364</v>
      </c>
      <c r="AC102" s="32"/>
      <c r="AD102" s="5">
        <f t="shared" ref="AD102:AD104" si="109">$W102*J102</f>
        <v>255868.27599584471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-4363.8978056412516</v>
      </c>
      <c r="AH102" s="5">
        <f t="shared" ref="AH102:AH110" si="111">SUM(AD102:AG102)</f>
        <v>251504.37819020345</v>
      </c>
      <c r="AI102" s="42">
        <f>-M102*$W101*(N102-N101)/1000</f>
        <v>0</v>
      </c>
      <c r="AJ102" s="42">
        <f>$D$6*SUM(Y102:Z102,AD102:AE102)</f>
        <v>25101.268661841368</v>
      </c>
      <c r="AK102" s="42">
        <f t="shared" ref="AK102" si="112">SUM(AH102:AJ102)</f>
        <v>276605.6468520448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258431.03719025955</v>
      </c>
      <c r="K103" s="11">
        <f t="shared" ref="K103:K121" si="115">J103*$C$11</f>
        <v>2584.3103719025958</v>
      </c>
      <c r="L103" s="24">
        <f>$C$111</f>
        <v>28426.294171042045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L'!$B$136:$AV$256, 13)</f>
        <v>8.0306132299032917</v>
      </c>
      <c r="S103" s="46">
        <f>VLOOKUP(I103, '[1]Lapse Rates'!$A$4:$F$24, 4)</f>
        <v>2.4152155999999998E-3</v>
      </c>
      <c r="T103" s="33">
        <f t="shared" ref="T103:T105" si="116">W102</f>
        <v>0.9900833846341448</v>
      </c>
      <c r="U103" s="33">
        <f>T103*R103/1000</f>
        <v>7.9509767273503937E-3</v>
      </c>
      <c r="V103" s="39">
        <f t="shared" ref="V103:V121" si="117">MIN(S103*T103,T103-U103)</f>
        <v>2.3912648358691865E-3</v>
      </c>
      <c r="W103" s="32">
        <f>T103-SUM(U103:V103)</f>
        <v>0.97974114307092519</v>
      </c>
      <c r="X103" s="32"/>
      <c r="Y103" s="5">
        <f t="shared" ref="Y103:Z118" si="118">AA102</f>
        <v>0</v>
      </c>
      <c r="Z103" s="5">
        <f t="shared" si="118"/>
        <v>5.962569266448364</v>
      </c>
      <c r="AA103" s="5">
        <f>O103*W103</f>
        <v>0</v>
      </c>
      <c r="AB103" s="5">
        <f t="shared" si="108"/>
        <v>5.9002852885046018</v>
      </c>
      <c r="AC103" s="32"/>
      <c r="AD103" s="5">
        <f t="shared" si="109"/>
        <v>253195.51978178968</v>
      </c>
      <c r="AE103" s="5">
        <f t="shared" si="110"/>
        <v>-2531.955197817897</v>
      </c>
      <c r="AF103" s="5">
        <f t="shared" si="110"/>
        <v>-27850.409944407111</v>
      </c>
      <c r="AG103" s="5">
        <f t="shared" ref="AG103:AG106" si="119">-U103*M103</f>
        <v>-4788.3087635355005</v>
      </c>
      <c r="AH103" s="5">
        <f t="shared" si="111"/>
        <v>218024.84587602917</v>
      </c>
      <c r="AI103" s="42">
        <f>-M103*($W102*N103-$W101*N102)/1000</f>
        <v>0</v>
      </c>
      <c r="AJ103" s="42">
        <f t="shared" ref="AJ103:AJ104" si="120">$D$6*SUM(Y103:Z103,AD103:AE103)</f>
        <v>24590.680613732671</v>
      </c>
      <c r="AK103" s="42">
        <f>SUM(AH103:AJ103)</f>
        <v>242615.52648976183</v>
      </c>
      <c r="AL103" s="48" t="s">
        <v>59</v>
      </c>
      <c r="AM103" s="54">
        <f>AK128/AD128</f>
        <v>0.90050718643168715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258431.03719025955</v>
      </c>
      <c r="K104" s="11">
        <f t="shared" si="115"/>
        <v>2584.3103719025958</v>
      </c>
      <c r="L104" s="24">
        <f t="shared" ref="L104:L121" si="121">$C$111</f>
        <v>28426.294171042045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L'!$B$136:$AV$256, 13)</f>
        <v>8.8771792821668019</v>
      </c>
      <c r="S104" s="46">
        <f>VLOOKUP(I104, '[1]Lapse Rates'!$A$4:$F$24, 4)</f>
        <v>2.3963082999999999E-3</v>
      </c>
      <c r="T104" s="33">
        <f t="shared" si="116"/>
        <v>0.97974114307092519</v>
      </c>
      <c r="U104" s="33">
        <f t="shared" ref="U104:U121" si="122">T104*R104/1000</f>
        <v>8.6973377771556361E-3</v>
      </c>
      <c r="V104" s="39">
        <f t="shared" si="117"/>
        <v>2.3477618329923455E-3</v>
      </c>
      <c r="W104" s="32">
        <f t="shared" ref="W104:W121" si="123">T104-SUM(U104:V104)</f>
        <v>0.9686960434607772</v>
      </c>
      <c r="X104" s="32"/>
      <c r="Y104" s="5">
        <f t="shared" si="118"/>
        <v>0</v>
      </c>
      <c r="Z104" s="5">
        <f t="shared" si="118"/>
        <v>5.9002852885046018</v>
      </c>
      <c r="AA104" s="5">
        <f t="shared" ref="AA104:AA121" si="124">O104*W104</f>
        <v>0</v>
      </c>
      <c r="AB104" s="5">
        <f t="shared" si="108"/>
        <v>5.8337684955734037</v>
      </c>
      <c r="AC104" s="32"/>
      <c r="AD104" s="5">
        <f t="shared" si="109"/>
        <v>250341.12323366941</v>
      </c>
      <c r="AE104" s="5">
        <f t="shared" si="110"/>
        <v>-2503.4112323366944</v>
      </c>
      <c r="AF104" s="5">
        <f>-$W104*L104</f>
        <v>-27536.438693740583</v>
      </c>
      <c r="AG104" s="5">
        <f t="shared" si="119"/>
        <v>-5237.7890321986615</v>
      </c>
      <c r="AH104" s="5">
        <f t="shared" si="111"/>
        <v>215063.48427539348</v>
      </c>
      <c r="AI104" s="42">
        <f>-M104*($W103*N104-$W102*N103)/1000</f>
        <v>0</v>
      </c>
      <c r="AJ104" s="42">
        <f t="shared" si="120"/>
        <v>24313.458365317547</v>
      </c>
      <c r="AK104" s="42">
        <f t="shared" ref="AK104:AK111" si="125">SUM(AH104:AJ104)</f>
        <v>239376.94264071103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258431.03719025955</v>
      </c>
      <c r="K105" s="11">
        <f t="shared" si="115"/>
        <v>2584.3103719025958</v>
      </c>
      <c r="L105" s="24">
        <f t="shared" si="121"/>
        <v>28426.294171042045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L'!$B$136:$AV$256, 13)</f>
        <v>9.7874004921391737</v>
      </c>
      <c r="S105" s="46">
        <f>VLOOKUP(I105, '[1]Lapse Rates'!$A$4:$F$24, 4)</f>
        <v>2.1941491999999999E-3</v>
      </c>
      <c r="T105" s="33">
        <f t="shared" si="116"/>
        <v>0.9686960434607772</v>
      </c>
      <c r="U105" s="33">
        <f t="shared" si="122"/>
        <v>9.4810161325012809E-3</v>
      </c>
      <c r="V105" s="39">
        <f t="shared" si="117"/>
        <v>2.1254636488026294E-3</v>
      </c>
      <c r="W105" s="32">
        <f t="shared" si="123"/>
        <v>0.95708956367947329</v>
      </c>
      <c r="X105" s="32"/>
      <c r="Y105" s="5">
        <f>AA104</f>
        <v>0</v>
      </c>
      <c r="Z105" s="5">
        <f t="shared" si="118"/>
        <v>5.8337684955734037</v>
      </c>
      <c r="AA105" s="5">
        <f t="shared" si="124"/>
        <v>0</v>
      </c>
      <c r="AB105" s="5">
        <f t="shared" si="108"/>
        <v>5.7638709084512554</v>
      </c>
      <c r="AC105" s="32"/>
      <c r="AD105" s="5">
        <f>$W105*J105</f>
        <v>247341.64862565926</v>
      </c>
      <c r="AE105" s="5">
        <f t="shared" si="110"/>
        <v>-2473.4164862565926</v>
      </c>
      <c r="AF105" s="5">
        <f t="shared" si="110"/>
        <v>-27206.509485186987</v>
      </c>
      <c r="AG105" s="5">
        <f t="shared" si="119"/>
        <v>-5709.7428644601141</v>
      </c>
      <c r="AH105" s="5">
        <f t="shared" si="111"/>
        <v>211951.9797897556</v>
      </c>
      <c r="AI105" s="42">
        <f t="shared" ref="AI105:AI121" si="127">-M105*($W104*N105-$W103*N104)/1000</f>
        <v>0</v>
      </c>
      <c r="AJ105" s="42">
        <f>$D$6*SUM(Y105:Z105,AD105:AE105)</f>
        <v>24022.14586556482</v>
      </c>
      <c r="AK105" s="42">
        <f t="shared" si="125"/>
        <v>235974.12565532041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258431.03719025955</v>
      </c>
      <c r="K106" s="11">
        <f t="shared" si="115"/>
        <v>2584.3103719025958</v>
      </c>
      <c r="L106" s="24">
        <f t="shared" si="121"/>
        <v>28426.294171042045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L'!$B$136:$AV$256, 13)</f>
        <v>10.817604347869889</v>
      </c>
      <c r="S106" s="46">
        <f>VLOOKUP(I106, '[1]Lapse Rates'!$A$4:$F$24, 4)</f>
        <v>1.9313649E-3</v>
      </c>
      <c r="T106" s="33">
        <f>W105</f>
        <v>0.95708956367947329</v>
      </c>
      <c r="U106" s="33">
        <f t="shared" si="122"/>
        <v>1.0353416225359964E-2</v>
      </c>
      <c r="V106" s="39">
        <f t="shared" si="117"/>
        <v>1.8484891894468495E-3</v>
      </c>
      <c r="W106" s="32">
        <f t="shared" si="123"/>
        <v>0.94488765826466647</v>
      </c>
      <c r="X106" s="32"/>
      <c r="Y106" s="5">
        <f t="shared" ref="Y106:Z121" si="128">AA105</f>
        <v>0</v>
      </c>
      <c r="Z106" s="5">
        <f t="shared" si="118"/>
        <v>5.7638709084512554</v>
      </c>
      <c r="AA106" s="5">
        <f t="shared" si="124"/>
        <v>0</v>
      </c>
      <c r="AB106" s="5">
        <f t="shared" si="108"/>
        <v>5.6903874954907181</v>
      </c>
      <c r="AC106" s="32"/>
      <c r="AD106" s="5">
        <f t="shared" ref="AD106:AD120" si="129">$W106*J106</f>
        <v>244188.29755361329</v>
      </c>
      <c r="AE106" s="5">
        <f t="shared" si="110"/>
        <v>-2441.882975536133</v>
      </c>
      <c r="AF106" s="5">
        <f t="shared" si="110"/>
        <v>-26859.654532418455</v>
      </c>
      <c r="AG106" s="5">
        <f t="shared" si="119"/>
        <v>-6235.1274999823054</v>
      </c>
      <c r="AH106" s="5">
        <f t="shared" si="111"/>
        <v>208651.63254567637</v>
      </c>
      <c r="AI106" s="42">
        <f t="shared" si="127"/>
        <v>0</v>
      </c>
      <c r="AJ106" s="42">
        <f t="shared" ref="AJ106:AJ121" si="130">$D$6*SUM(Y106:Z106,AD106:AE106)</f>
        <v>23715.888705845489</v>
      </c>
      <c r="AK106" s="42">
        <f t="shared" si="125"/>
        <v>232367.52125152186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258431.03719025955</v>
      </c>
      <c r="K107" s="11">
        <f t="shared" si="115"/>
        <v>2584.3103719025958</v>
      </c>
      <c r="L107" s="24">
        <f t="shared" si="121"/>
        <v>28426.294171042045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L'!$B$136:$AV$256, 13)</f>
        <v>11.985602734544859</v>
      </c>
      <c r="S107" s="46">
        <f>VLOOKUP(I107, '[1]Lapse Rates'!$A$4:$F$24, 4)</f>
        <v>1.9726812000000001E-3</v>
      </c>
      <c r="T107" s="33">
        <f t="shared" ref="T107:T121" si="131">W106</f>
        <v>0.94488765826466647</v>
      </c>
      <c r="U107" s="33">
        <f t="shared" si="122"/>
        <v>1.1325048100734675E-2</v>
      </c>
      <c r="V107" s="39">
        <f t="shared" si="117"/>
        <v>1.8639621195707323E-3</v>
      </c>
      <c r="W107" s="32">
        <f t="shared" si="123"/>
        <v>0.93169864804436109</v>
      </c>
      <c r="X107" s="32"/>
      <c r="Y107" s="5">
        <f t="shared" si="128"/>
        <v>0</v>
      </c>
      <c r="Z107" s="5">
        <f t="shared" si="118"/>
        <v>5.6903874954907181</v>
      </c>
      <c r="AA107" s="5">
        <f t="shared" si="124"/>
        <v>0</v>
      </c>
      <c r="AB107" s="5">
        <f t="shared" si="108"/>
        <v>5.610959451131075</v>
      </c>
      <c r="AC107" s="32"/>
      <c r="AD107" s="5">
        <f t="shared" si="129"/>
        <v>240779.84796286683</v>
      </c>
      <c r="AE107" s="5">
        <f t="shared" si="110"/>
        <v>-2407.7984796286687</v>
      </c>
      <c r="AF107" s="5">
        <f t="shared" si="110"/>
        <v>-26484.739848071174</v>
      </c>
      <c r="AG107" s="5">
        <f>-U107*M107</f>
        <v>-6820.2723926573426</v>
      </c>
      <c r="AH107" s="5">
        <f t="shared" si="111"/>
        <v>205067.03724250963</v>
      </c>
      <c r="AI107" s="42">
        <f t="shared" si="127"/>
        <v>0</v>
      </c>
      <c r="AJ107" s="42">
        <f t="shared" si="130"/>
        <v>23384.856281318975</v>
      </c>
      <c r="AK107" s="42">
        <f t="shared" si="125"/>
        <v>228451.89352382859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258431.03719025955</v>
      </c>
      <c r="K108" s="11">
        <f t="shared" si="115"/>
        <v>2584.3103719025958</v>
      </c>
      <c r="L108" s="24">
        <f t="shared" si="121"/>
        <v>28426.294171042045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L'!$B$136:$AV$256, 13)</f>
        <v>13.329567846629175</v>
      </c>
      <c r="S108" s="46">
        <f>VLOOKUP(I108, '[1]Lapse Rates'!$A$4:$F$24, 4)</f>
        <v>1.7228968999999999E-3</v>
      </c>
      <c r="T108" s="33">
        <f t="shared" si="131"/>
        <v>0.93169864804436109</v>
      </c>
      <c r="U108" s="33">
        <f t="shared" si="122"/>
        <v>1.2419140341719988E-2</v>
      </c>
      <c r="V108" s="39">
        <f t="shared" si="117"/>
        <v>1.6052207124498206E-3</v>
      </c>
      <c r="W108" s="32">
        <f t="shared" si="123"/>
        <v>0.91767428699019127</v>
      </c>
      <c r="X108" s="32"/>
      <c r="Y108" s="5">
        <f t="shared" si="128"/>
        <v>0</v>
      </c>
      <c r="Z108" s="5">
        <f t="shared" si="118"/>
        <v>5.610959451131075</v>
      </c>
      <c r="AA108" s="5">
        <f t="shared" si="124"/>
        <v>0</v>
      </c>
      <c r="AB108" s="5">
        <f t="shared" si="108"/>
        <v>5.5265006817981588</v>
      </c>
      <c r="AC108" s="32"/>
      <c r="AD108" s="5">
        <f t="shared" si="129"/>
        <v>237155.51778970702</v>
      </c>
      <c r="AE108" s="5">
        <f t="shared" si="110"/>
        <v>-2371.5551778970707</v>
      </c>
      <c r="AF108" s="5">
        <f t="shared" si="110"/>
        <v>-26086.079235184439</v>
      </c>
      <c r="AG108" s="5">
        <f t="shared" ref="AG108:AG121" si="132">-U108*M108</f>
        <v>-7479.1664688536866</v>
      </c>
      <c r="AH108" s="5">
        <f t="shared" si="111"/>
        <v>201218.71690777183</v>
      </c>
      <c r="AI108" s="42">
        <f t="shared" si="127"/>
        <v>0</v>
      </c>
      <c r="AJ108" s="42">
        <f t="shared" si="130"/>
        <v>23032.857167340713</v>
      </c>
      <c r="AK108" s="42">
        <f t="shared" si="125"/>
        <v>224251.57407511253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258431.03719025955</v>
      </c>
      <c r="K109" s="11">
        <f t="shared" si="115"/>
        <v>2584.3103719025958</v>
      </c>
      <c r="L109" s="24">
        <f t="shared" si="121"/>
        <v>28426.294171042045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L'!$B$136:$AV$256, 13)</f>
        <v>14.886413438881558</v>
      </c>
      <c r="S109" s="46">
        <f>VLOOKUP(I109, '[1]Lapse Rates'!$A$4:$F$24, 4)</f>
        <v>1.5750323E-3</v>
      </c>
      <c r="T109" s="33">
        <f t="shared" si="131"/>
        <v>0.91767428699019127</v>
      </c>
      <c r="U109" s="33">
        <f t="shared" si="122"/>
        <v>1.3660878838366834E-2</v>
      </c>
      <c r="V109" s="39">
        <f t="shared" si="117"/>
        <v>1.4453666428890209E-3</v>
      </c>
      <c r="W109" s="32">
        <f t="shared" si="123"/>
        <v>0.90256804150893544</v>
      </c>
      <c r="X109" s="32"/>
      <c r="Y109" s="5">
        <f t="shared" si="128"/>
        <v>0</v>
      </c>
      <c r="Z109" s="5">
        <f t="shared" si="118"/>
        <v>5.5265006817981588</v>
      </c>
      <c r="AA109" s="5">
        <f t="shared" si="124"/>
        <v>0</v>
      </c>
      <c r="AB109" s="5">
        <f t="shared" si="108"/>
        <v>5.4355264906988463</v>
      </c>
      <c r="AC109" s="32"/>
      <c r="AD109" s="5">
        <f t="shared" si="129"/>
        <v>233251.59510193541</v>
      </c>
      <c r="AE109" s="5">
        <f t="shared" si="110"/>
        <v>-2332.5159510193544</v>
      </c>
      <c r="AF109" s="5">
        <f t="shared" si="110"/>
        <v>-25656.664657314286</v>
      </c>
      <c r="AG109" s="5">
        <f t="shared" si="132"/>
        <v>-8226.9774019508204</v>
      </c>
      <c r="AH109" s="5">
        <f t="shared" si="111"/>
        <v>197035.43709165094</v>
      </c>
      <c r="AI109" s="42">
        <f t="shared" si="127"/>
        <v>0</v>
      </c>
      <c r="AJ109" s="42">
        <f t="shared" si="130"/>
        <v>22653.703814421751</v>
      </c>
      <c r="AK109" s="42">
        <f t="shared" si="125"/>
        <v>219689.14090607269</v>
      </c>
    </row>
    <row r="110" spans="1:39" ht="15" x14ac:dyDescent="0.2">
      <c r="A110" s="12"/>
      <c r="B110" s="13">
        <v>1</v>
      </c>
      <c r="C110" s="10">
        <f>$H$100*0.14+$B$113</f>
        <v>36179.225286749832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258431.03719025955</v>
      </c>
      <c r="K110" s="11">
        <f t="shared" si="115"/>
        <v>2584.3103719025958</v>
      </c>
      <c r="L110" s="24">
        <f t="shared" si="121"/>
        <v>28426.294171042045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L'!$B$136:$AV$256, 13)</f>
        <v>16.691276965092442</v>
      </c>
      <c r="S110" s="46">
        <f>VLOOKUP(I110, '[1]Lapse Rates'!$A$4:$F$24, 4)</f>
        <v>1.4424080000000001E-3</v>
      </c>
      <c r="T110" s="33">
        <f t="shared" si="131"/>
        <v>0.90256804150893544</v>
      </c>
      <c r="U110" s="33">
        <f t="shared" si="122"/>
        <v>1.5065013160666692E-2</v>
      </c>
      <c r="V110" s="39">
        <f t="shared" si="117"/>
        <v>1.3018713636168207E-3</v>
      </c>
      <c r="W110" s="32">
        <f t="shared" si="123"/>
        <v>0.88620115698465196</v>
      </c>
      <c r="X110" s="32"/>
      <c r="Y110" s="5">
        <f t="shared" si="128"/>
        <v>0</v>
      </c>
      <c r="Z110" s="5">
        <f t="shared" si="118"/>
        <v>5.4355264906988463</v>
      </c>
      <c r="AA110" s="5">
        <f t="shared" si="124"/>
        <v>0</v>
      </c>
      <c r="AB110" s="5">
        <f t="shared" si="108"/>
        <v>5.3369603656970996</v>
      </c>
      <c r="AC110" s="32"/>
      <c r="AD110" s="5">
        <f t="shared" si="129"/>
        <v>229021.88415875164</v>
      </c>
      <c r="AE110" s="5">
        <f t="shared" si="110"/>
        <v>-2290.2188415875166</v>
      </c>
      <c r="AF110" s="5">
        <f t="shared" si="110"/>
        <v>-25191.414783163527</v>
      </c>
      <c r="AG110" s="5">
        <f t="shared" si="132"/>
        <v>-9072.5878107351418</v>
      </c>
      <c r="AH110" s="5">
        <f t="shared" si="111"/>
        <v>192467.66272326547</v>
      </c>
      <c r="AI110" s="42">
        <f t="shared" si="127"/>
        <v>0</v>
      </c>
      <c r="AJ110" s="42">
        <f t="shared" si="130"/>
        <v>22242.909592762539</v>
      </c>
      <c r="AK110" s="42">
        <f t="shared" si="125"/>
        <v>214710.572316028</v>
      </c>
    </row>
    <row r="111" spans="1:39" ht="15" x14ac:dyDescent="0.2">
      <c r="A111" s="12"/>
      <c r="B111" s="70" t="s">
        <v>49</v>
      </c>
      <c r="C111" s="10">
        <f>$H$100*0.11+$B$113</f>
        <v>28426.294171042045</v>
      </c>
      <c r="D111" s="1"/>
      <c r="E111" s="1"/>
      <c r="F111" s="1"/>
      <c r="I111" s="2">
        <f t="shared" si="113"/>
        <v>10</v>
      </c>
      <c r="J111" s="11">
        <f t="shared" si="114"/>
        <v>258431.03719025955</v>
      </c>
      <c r="K111" s="11">
        <f t="shared" si="115"/>
        <v>2584.3103719025958</v>
      </c>
      <c r="L111" s="24">
        <f t="shared" si="121"/>
        <v>28426.294171042045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L'!$B$136:$AV$256, 13)</f>
        <v>18.847677367124245</v>
      </c>
      <c r="S111" s="46">
        <f>VLOOKUP(I111, '[1]Lapse Rates'!$A$4:$F$24, 4)</f>
        <v>1.4007732E-3</v>
      </c>
      <c r="T111" s="33">
        <f t="shared" si="131"/>
        <v>0.88620115698465196</v>
      </c>
      <c r="U111" s="33">
        <f t="shared" si="122"/>
        <v>1.6702833489218947E-2</v>
      </c>
      <c r="V111" s="39">
        <f t="shared" si="117"/>
        <v>1.2413668305130932E-3</v>
      </c>
      <c r="W111" s="32">
        <f t="shared" si="123"/>
        <v>0.86825695666491987</v>
      </c>
      <c r="X111" s="32"/>
      <c r="Y111" s="5">
        <f t="shared" si="128"/>
        <v>0</v>
      </c>
      <c r="Z111" s="5">
        <f t="shared" si="118"/>
        <v>5.3369603656970996</v>
      </c>
      <c r="AA111" s="5">
        <f t="shared" si="124"/>
        <v>0</v>
      </c>
      <c r="AB111" s="5">
        <f t="shared" si="108"/>
        <v>5.2288951875535803</v>
      </c>
      <c r="AC111" s="32"/>
      <c r="AD111" s="5">
        <f t="shared" si="129"/>
        <v>224384.54585857349</v>
      </c>
      <c r="AE111" s="5">
        <f t="shared" si="110"/>
        <v>-2243.8454585857348</v>
      </c>
      <c r="AF111" s="5">
        <f t="shared" si="110"/>
        <v>-24681.327666210716</v>
      </c>
      <c r="AG111" s="5">
        <f t="shared" si="132"/>
        <v>-10058.930709378837</v>
      </c>
      <c r="AH111" s="5">
        <f>SUM(AD111:AG111)</f>
        <v>187400.44202439819</v>
      </c>
      <c r="AI111" s="42">
        <f t="shared" si="127"/>
        <v>0</v>
      </c>
      <c r="AJ111" s="42">
        <f t="shared" si="130"/>
        <v>21792.526265050674</v>
      </c>
      <c r="AK111" s="42">
        <f t="shared" si="125"/>
        <v>209192.96828944885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258431.03719025955</v>
      </c>
      <c r="K112" s="11">
        <f t="shared" si="115"/>
        <v>2584.3103719025958</v>
      </c>
      <c r="L112" s="24">
        <f t="shared" si="121"/>
        <v>28426.294171042045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L'!$B$136:$AV$256, 13)</f>
        <v>21.349340246119279</v>
      </c>
      <c r="S112" s="46">
        <f>VLOOKUP(I112, '[1]Lapse Rates'!$A$4:$F$24, 4)</f>
        <v>1.2298243999999999E-3</v>
      </c>
      <c r="T112" s="33">
        <f t="shared" si="131"/>
        <v>0.86825695666491987</v>
      </c>
      <c r="U112" s="33">
        <f t="shared" si="122"/>
        <v>1.8536713188899417E-2</v>
      </c>
      <c r="V112" s="39">
        <f t="shared" si="117"/>
        <v>1.067803590776261E-3</v>
      </c>
      <c r="W112" s="32">
        <f t="shared" si="123"/>
        <v>0.84865243988524419</v>
      </c>
      <c r="X112" s="31"/>
      <c r="Y112" s="5">
        <f t="shared" si="128"/>
        <v>0</v>
      </c>
      <c r="Z112" s="5">
        <f t="shared" si="118"/>
        <v>5.2288951875535803</v>
      </c>
      <c r="AA112" s="5">
        <f t="shared" si="124"/>
        <v>0</v>
      </c>
      <c r="AB112" s="5">
        <f t="shared" si="108"/>
        <v>5.1108311021965074</v>
      </c>
      <c r="AC112" s="32"/>
      <c r="AD112" s="5">
        <f t="shared" si="129"/>
        <v>219318.13025358805</v>
      </c>
      <c r="AE112" s="5">
        <f t="shared" si="110"/>
        <v>-2193.1813025358806</v>
      </c>
      <c r="AF112" s="5">
        <f t="shared" si="110"/>
        <v>-24124.043905150527</v>
      </c>
      <c r="AG112" s="5">
        <f t="shared" si="132"/>
        <v>-11163.346247037707</v>
      </c>
      <c r="AH112" s="5">
        <f t="shared" ref="AH112:AH121" si="133">SUM(AD112:AG112)</f>
        <v>181837.55879886396</v>
      </c>
      <c r="AI112" s="42">
        <f t="shared" si="127"/>
        <v>0</v>
      </c>
      <c r="AJ112" s="42">
        <f t="shared" si="130"/>
        <v>21300.470446716121</v>
      </c>
      <c r="AK112" s="42">
        <f t="shared" ref="AK112:AK121" si="134">SUM(AH112:AJ112)</f>
        <v>203138.02924558008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258431.03719025955</v>
      </c>
      <c r="K113" s="11">
        <f t="shared" si="115"/>
        <v>2584.3103719025958</v>
      </c>
      <c r="L113" s="24">
        <f t="shared" si="121"/>
        <v>28426.294171042045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L'!$B$136:$AV$256, 13)</f>
        <v>24.241171336991101</v>
      </c>
      <c r="S113" s="46">
        <f>VLOOKUP(I113, '[1]Lapse Rates'!$A$4:$F$24, 4)</f>
        <v>1.0984558E-3</v>
      </c>
      <c r="T113" s="33">
        <f t="shared" si="131"/>
        <v>0.84865243988524419</v>
      </c>
      <c r="U113" s="33">
        <f t="shared" si="122"/>
        <v>2.0572329200813744E-2</v>
      </c>
      <c r="V113" s="39">
        <f t="shared" si="117"/>
        <v>9.3220719477609781E-4</v>
      </c>
      <c r="W113" s="32">
        <f t="shared" si="123"/>
        <v>0.82714790348965439</v>
      </c>
      <c r="X113" s="31"/>
      <c r="Y113" s="5">
        <f t="shared" si="128"/>
        <v>0</v>
      </c>
      <c r="Z113" s="5">
        <f t="shared" si="118"/>
        <v>5.1108311021965074</v>
      </c>
      <c r="AA113" s="5">
        <f t="shared" si="124"/>
        <v>0</v>
      </c>
      <c r="AB113" s="5">
        <f t="shared" si="108"/>
        <v>4.981324547706711</v>
      </c>
      <c r="AC113" s="32"/>
      <c r="AD113" s="5">
        <f t="shared" si="129"/>
        <v>213760.6906085801</v>
      </c>
      <c r="AE113" s="5">
        <f t="shared" si="110"/>
        <v>-2137.6069060858013</v>
      </c>
      <c r="AF113" s="5">
        <f t="shared" si="110"/>
        <v>-23512.749627557612</v>
      </c>
      <c r="AG113" s="5">
        <f t="shared" si="132"/>
        <v>-12389.25324227686</v>
      </c>
      <c r="AH113" s="5">
        <f t="shared" si="133"/>
        <v>175721.08083265982</v>
      </c>
      <c r="AI113" s="42">
        <f t="shared" si="127"/>
        <v>0</v>
      </c>
      <c r="AJ113" s="42">
        <f t="shared" si="130"/>
        <v>20760.725883745821</v>
      </c>
      <c r="AK113" s="42">
        <f t="shared" si="134"/>
        <v>196481.80671640564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258431.03719025955</v>
      </c>
      <c r="K114" s="11">
        <f t="shared" si="115"/>
        <v>2584.3103719025958</v>
      </c>
      <c r="L114" s="24">
        <f t="shared" si="121"/>
        <v>28426.294171042045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L'!$B$136:$AV$256, 13)</f>
        <v>27.602584873193248</v>
      </c>
      <c r="S114" s="46">
        <f>VLOOKUP(I114, '[1]Lapse Rates'!$A$4:$F$24, 4)</f>
        <v>9.9047419999999994E-4</v>
      </c>
      <c r="T114" s="33">
        <f t="shared" si="131"/>
        <v>0.82714790348965439</v>
      </c>
      <c r="U114" s="33">
        <f t="shared" si="122"/>
        <v>2.2831420208757041E-2</v>
      </c>
      <c r="V114" s="39">
        <f t="shared" si="117"/>
        <v>8.1926865799059263E-4</v>
      </c>
      <c r="W114" s="32">
        <f t="shared" si="123"/>
        <v>0.8034972146229068</v>
      </c>
      <c r="X114" s="31"/>
      <c r="Y114" s="5">
        <f t="shared" si="128"/>
        <v>0</v>
      </c>
      <c r="Z114" s="5">
        <f t="shared" si="118"/>
        <v>4.981324547706711</v>
      </c>
      <c r="AA114" s="5">
        <f t="shared" si="124"/>
        <v>0</v>
      </c>
      <c r="AB114" s="5">
        <f t="shared" si="108"/>
        <v>4.8388932406513856</v>
      </c>
      <c r="AC114" s="32"/>
      <c r="AD114" s="5">
        <f t="shared" si="129"/>
        <v>207648.61855448238</v>
      </c>
      <c r="AE114" s="5">
        <f t="shared" si="110"/>
        <v>-2076.4861855448239</v>
      </c>
      <c r="AF114" s="5">
        <f t="shared" si="110"/>
        <v>-22840.448188483653</v>
      </c>
      <c r="AG114" s="5">
        <f t="shared" si="132"/>
        <v>-13749.743360899543</v>
      </c>
      <c r="AH114" s="5">
        <f t="shared" si="133"/>
        <v>168981.94081955438</v>
      </c>
      <c r="AI114" s="42">
        <f t="shared" si="127"/>
        <v>0</v>
      </c>
      <c r="AJ114" s="42">
        <f t="shared" si="130"/>
        <v>20167.114853330906</v>
      </c>
      <c r="AK114" s="42">
        <f t="shared" si="134"/>
        <v>189149.0556728853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258431.03719025955</v>
      </c>
      <c r="K115" s="11">
        <f t="shared" si="115"/>
        <v>2584.3103719025958</v>
      </c>
      <c r="L115" s="24">
        <f t="shared" si="121"/>
        <v>28426.294171042045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L'!$B$136:$AV$256, 13)</f>
        <v>31.392712171006156</v>
      </c>
      <c r="S115" s="46">
        <f>VLOOKUP(I115, '[1]Lapse Rates'!$A$4:$F$24, 4)</f>
        <v>9.2791330000000004E-4</v>
      </c>
      <c r="T115" s="33">
        <f t="shared" si="131"/>
        <v>0.8034972146229068</v>
      </c>
      <c r="U115" s="33">
        <f t="shared" si="122"/>
        <v>2.5223956788862072E-2</v>
      </c>
      <c r="V115" s="39">
        <f t="shared" si="117"/>
        <v>7.4557575196154973E-4</v>
      </c>
      <c r="W115" s="32">
        <f t="shared" si="123"/>
        <v>0.77752768208208323</v>
      </c>
      <c r="X115" s="31"/>
      <c r="Y115" s="5">
        <f t="shared" si="128"/>
        <v>0</v>
      </c>
      <c r="Z115" s="5">
        <f t="shared" si="118"/>
        <v>4.8388932406513856</v>
      </c>
      <c r="AA115" s="5">
        <f t="shared" si="124"/>
        <v>0</v>
      </c>
      <c r="AB115" s="5">
        <f t="shared" si="108"/>
        <v>4.6824971845261087</v>
      </c>
      <c r="AC115" s="32"/>
      <c r="AD115" s="5">
        <f t="shared" si="129"/>
        <v>200937.28532461115</v>
      </c>
      <c r="AE115" s="5">
        <f t="shared" si="110"/>
        <v>-2009.3728532461118</v>
      </c>
      <c r="AF115" s="5">
        <f t="shared" si="110"/>
        <v>-22102.230616993755</v>
      </c>
      <c r="AG115" s="5">
        <f t="shared" si="132"/>
        <v>-15190.598272999616</v>
      </c>
      <c r="AH115" s="5">
        <f t="shared" si="133"/>
        <v>161635.08358137167</v>
      </c>
      <c r="AI115" s="42">
        <f t="shared" si="127"/>
        <v>0</v>
      </c>
      <c r="AJ115" s="42">
        <f t="shared" si="130"/>
        <v>19515.302908867819</v>
      </c>
      <c r="AK115" s="42">
        <f t="shared" si="134"/>
        <v>181150.3864902395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258431.03719025955</v>
      </c>
      <c r="K116" s="11">
        <f t="shared" si="115"/>
        <v>2584.3103719025958</v>
      </c>
      <c r="L116" s="24">
        <f t="shared" si="121"/>
        <v>28426.294171042045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L'!$B$136:$AV$256, 13)</f>
        <v>35.646446876558308</v>
      </c>
      <c r="S116" s="46">
        <f>VLOOKUP(I116, '[1]Lapse Rates'!$A$4:$F$24, 4)</f>
        <v>7.1178370000000003E-4</v>
      </c>
      <c r="T116" s="33">
        <f t="shared" si="131"/>
        <v>0.77752768208208323</v>
      </c>
      <c r="U116" s="33">
        <f t="shared" si="122"/>
        <v>2.7716099214392498E-2</v>
      </c>
      <c r="V116" s="39">
        <f t="shared" si="117"/>
        <v>5.5343153040480889E-4</v>
      </c>
      <c r="W116" s="32">
        <f t="shared" si="123"/>
        <v>0.7492581513372859</v>
      </c>
      <c r="X116" s="31"/>
      <c r="Y116" s="5">
        <f t="shared" si="128"/>
        <v>0</v>
      </c>
      <c r="Z116" s="5">
        <f t="shared" si="118"/>
        <v>4.6824971845261087</v>
      </c>
      <c r="AA116" s="5">
        <f t="shared" si="124"/>
        <v>0</v>
      </c>
      <c r="AB116" s="5">
        <f t="shared" si="108"/>
        <v>4.5122498722170237</v>
      </c>
      <c r="AC116" s="32"/>
      <c r="AD116" s="5">
        <f t="shared" si="129"/>
        <v>193631.56117335125</v>
      </c>
      <c r="AE116" s="5">
        <f t="shared" si="110"/>
        <v>-1936.3156117335127</v>
      </c>
      <c r="AF116" s="5">
        <f t="shared" si="110"/>
        <v>-21298.632619964828</v>
      </c>
      <c r="AG116" s="5">
        <f t="shared" si="132"/>
        <v>-16691.438713784381</v>
      </c>
      <c r="AH116" s="5">
        <f t="shared" si="133"/>
        <v>153705.17422786853</v>
      </c>
      <c r="AI116" s="42">
        <f t="shared" si="127"/>
        <v>0</v>
      </c>
      <c r="AJ116" s="42">
        <f t="shared" si="130"/>
        <v>18805.762942568505</v>
      </c>
      <c r="AK116" s="42">
        <f t="shared" si="134"/>
        <v>172510.93717043704</v>
      </c>
    </row>
    <row r="117" spans="1:37" ht="15" x14ac:dyDescent="0.2">
      <c r="I117" s="2">
        <f t="shared" si="113"/>
        <v>16</v>
      </c>
      <c r="J117" s="11">
        <f t="shared" si="114"/>
        <v>258431.03719025955</v>
      </c>
      <c r="K117" s="11">
        <f t="shared" si="115"/>
        <v>2584.3103719025958</v>
      </c>
      <c r="L117" s="24">
        <f t="shared" si="121"/>
        <v>28426.294171042045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L'!$B$136:$AV$256, 13)</f>
        <v>40.333842145561547</v>
      </c>
      <c r="S117" s="46">
        <f>VLOOKUP(I117, '[1]Lapse Rates'!$A$4:$F$24, 4)</f>
        <v>6.4944269999999999E-4</v>
      </c>
      <c r="T117" s="33">
        <f t="shared" si="131"/>
        <v>0.7492581513372859</v>
      </c>
      <c r="U117" s="33">
        <f t="shared" si="122"/>
        <v>3.0220460002313355E-2</v>
      </c>
      <c r="V117" s="39">
        <f t="shared" si="117"/>
        <v>4.8660023680149558E-4</v>
      </c>
      <c r="W117" s="32">
        <f t="shared" si="123"/>
        <v>0.71855109109817106</v>
      </c>
      <c r="X117" s="31"/>
      <c r="Y117" s="5">
        <f t="shared" si="128"/>
        <v>0</v>
      </c>
      <c r="Z117" s="5">
        <f t="shared" si="118"/>
        <v>4.5122498722170237</v>
      </c>
      <c r="AA117" s="5">
        <f t="shared" si="124"/>
        <v>0</v>
      </c>
      <c r="AB117" s="5">
        <f t="shared" si="108"/>
        <v>4.3273230504096043</v>
      </c>
      <c r="AC117" s="32"/>
      <c r="AD117" s="5">
        <f t="shared" si="129"/>
        <v>185695.90374669302</v>
      </c>
      <c r="AE117" s="5">
        <f t="shared" si="110"/>
        <v>-1856.9590374669303</v>
      </c>
      <c r="AF117" s="5">
        <f t="shared" si="110"/>
        <v>-20425.744692479842</v>
      </c>
      <c r="AG117" s="5">
        <f t="shared" si="132"/>
        <v>-18199.637406733171</v>
      </c>
      <c r="AH117" s="5">
        <f t="shared" si="133"/>
        <v>145213.56261001306</v>
      </c>
      <c r="AI117" s="42">
        <f t="shared" si="127"/>
        <v>0</v>
      </c>
      <c r="AJ117" s="42">
        <f t="shared" si="130"/>
        <v>18035.043127687542</v>
      </c>
      <c r="AK117" s="42">
        <f t="shared" si="134"/>
        <v>163248.60573770059</v>
      </c>
    </row>
    <row r="118" spans="1:37" ht="15" x14ac:dyDescent="0.2">
      <c r="I118" s="2">
        <f t="shared" si="113"/>
        <v>17</v>
      </c>
      <c r="J118" s="11">
        <f t="shared" si="114"/>
        <v>258431.03719025955</v>
      </c>
      <c r="K118" s="11">
        <f t="shared" si="115"/>
        <v>2584.3103719025958</v>
      </c>
      <c r="L118" s="24">
        <f t="shared" si="121"/>
        <v>28426.294171042045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L'!$B$136:$AV$256, 13)</f>
        <v>45.532186019946892</v>
      </c>
      <c r="S118" s="46">
        <f>VLOOKUP(I118, '[1]Lapse Rates'!$A$4:$F$24, 4)</f>
        <v>5.2983399999999997E-4</v>
      </c>
      <c r="T118" s="33">
        <f t="shared" si="131"/>
        <v>0.71855109109817106</v>
      </c>
      <c r="U118" s="33">
        <f t="shared" si="122"/>
        <v>3.2717201944717729E-2</v>
      </c>
      <c r="V118" s="39">
        <f t="shared" si="117"/>
        <v>3.8071279880090835E-4</v>
      </c>
      <c r="W118" s="32">
        <f t="shared" si="123"/>
        <v>0.68545317635465242</v>
      </c>
      <c r="X118" s="31"/>
      <c r="Y118" s="5">
        <f t="shared" si="128"/>
        <v>0</v>
      </c>
      <c r="Z118" s="5">
        <f t="shared" si="118"/>
        <v>4.3273230504096043</v>
      </c>
      <c r="AA118" s="5">
        <f t="shared" si="124"/>
        <v>0</v>
      </c>
      <c r="AB118" s="5">
        <f t="shared" si="108"/>
        <v>4.1279978094288596</v>
      </c>
      <c r="AC118" s="32"/>
      <c r="AD118" s="5">
        <f t="shared" si="129"/>
        <v>177142.37531069072</v>
      </c>
      <c r="AE118" s="5">
        <f t="shared" si="110"/>
        <v>-1771.4237531069073</v>
      </c>
      <c r="AF118" s="5">
        <f t="shared" si="110"/>
        <v>-19484.893631532512</v>
      </c>
      <c r="AG118" s="5">
        <f t="shared" si="132"/>
        <v>-19703.247809965414</v>
      </c>
      <c r="AH118" s="5">
        <f t="shared" si="133"/>
        <v>136182.81011608589</v>
      </c>
      <c r="AI118" s="42">
        <f t="shared" si="127"/>
        <v>0</v>
      </c>
      <c r="AJ118" s="42">
        <f t="shared" si="130"/>
        <v>17204.314858190221</v>
      </c>
      <c r="AK118" s="42">
        <f t="shared" si="134"/>
        <v>153387.12497427611</v>
      </c>
    </row>
    <row r="119" spans="1:37" ht="15" x14ac:dyDescent="0.2">
      <c r="I119" s="2">
        <f t="shared" si="113"/>
        <v>18</v>
      </c>
      <c r="J119" s="11">
        <f t="shared" si="114"/>
        <v>258431.03719025955</v>
      </c>
      <c r="K119" s="11">
        <f t="shared" si="115"/>
        <v>2584.3103719025958</v>
      </c>
      <c r="L119" s="24">
        <f t="shared" si="121"/>
        <v>28426.294171042045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L'!$B$136:$AV$256, 13)</f>
        <v>51.422846628199089</v>
      </c>
      <c r="S119" s="46">
        <f>VLOOKUP(I119, '[1]Lapse Rates'!$A$4:$F$24, 4)</f>
        <v>4.565131E-4</v>
      </c>
      <c r="T119" s="33">
        <f t="shared" si="131"/>
        <v>0.68545317635465242</v>
      </c>
      <c r="U119" s="33">
        <f t="shared" si="122"/>
        <v>3.5247953558497191E-2</v>
      </c>
      <c r="V119" s="39">
        <f t="shared" si="117"/>
        <v>3.1291835444250906E-4</v>
      </c>
      <c r="W119" s="32">
        <f t="shared" si="123"/>
        <v>0.64989230444171275</v>
      </c>
      <c r="X119" s="31"/>
      <c r="Y119" s="5">
        <f t="shared" si="128"/>
        <v>0</v>
      </c>
      <c r="Z119" s="5">
        <f t="shared" si="128"/>
        <v>4.1279978094288596</v>
      </c>
      <c r="AA119" s="5">
        <f t="shared" si="124"/>
        <v>0</v>
      </c>
      <c r="AB119" s="5">
        <f t="shared" si="108"/>
        <v>3.9138399261162822</v>
      </c>
      <c r="AC119" s="32"/>
      <c r="AD119" s="5">
        <f t="shared" si="129"/>
        <v>167952.34229883977</v>
      </c>
      <c r="AE119" s="5">
        <f t="shared" si="110"/>
        <v>-1679.5234229883977</v>
      </c>
      <c r="AF119" s="5">
        <f t="shared" si="110"/>
        <v>-18474.029825556543</v>
      </c>
      <c r="AG119" s="5">
        <f t="shared" si="132"/>
        <v>-21227.339823580205</v>
      </c>
      <c r="AH119" s="5">
        <f t="shared" si="133"/>
        <v>126571.44922671464</v>
      </c>
      <c r="AI119" s="42">
        <f t="shared" si="127"/>
        <v>0</v>
      </c>
      <c r="AJ119" s="42">
        <f t="shared" si="130"/>
        <v>16311.768488306127</v>
      </c>
      <c r="AK119" s="42">
        <f t="shared" si="134"/>
        <v>142883.21771502076</v>
      </c>
    </row>
    <row r="120" spans="1:37" ht="15" x14ac:dyDescent="0.2">
      <c r="I120" s="2">
        <f t="shared" si="113"/>
        <v>19</v>
      </c>
      <c r="J120" s="11">
        <f t="shared" si="114"/>
        <v>258431.03719025955</v>
      </c>
      <c r="K120" s="11">
        <f t="shared" si="115"/>
        <v>2584.3103719025958</v>
      </c>
      <c r="L120" s="24">
        <f t="shared" si="121"/>
        <v>28426.294171042045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L'!$B$136:$AV$256, 13)</f>
        <v>58.090157413698357</v>
      </c>
      <c r="S120" s="46">
        <f>VLOOKUP(I120, '[1]Lapse Rates'!$A$4:$F$24, 4)</f>
        <v>3.5534066900000001E-2</v>
      </c>
      <c r="T120" s="33">
        <f t="shared" si="131"/>
        <v>0.64989230444171275</v>
      </c>
      <c r="U120" s="33">
        <f t="shared" si="122"/>
        <v>3.7752346266970271E-2</v>
      </c>
      <c r="V120" s="39">
        <f t="shared" si="117"/>
        <v>2.3093316623826989E-2</v>
      </c>
      <c r="W120" s="32">
        <f t="shared" si="123"/>
        <v>0.58904664155091546</v>
      </c>
      <c r="X120" s="31"/>
      <c r="Y120" s="5">
        <f t="shared" si="128"/>
        <v>0</v>
      </c>
      <c r="Z120" s="5">
        <f t="shared" si="128"/>
        <v>3.9138399261162822</v>
      </c>
      <c r="AA120" s="5">
        <f t="shared" si="124"/>
        <v>0</v>
      </c>
      <c r="AB120" s="5">
        <f t="shared" si="108"/>
        <v>3.5474096989456627</v>
      </c>
      <c r="AC120" s="32"/>
      <c r="AD120" s="5">
        <f t="shared" si="129"/>
        <v>152227.93452944211</v>
      </c>
      <c r="AE120" s="5">
        <f t="shared" si="110"/>
        <v>-1522.2793452944213</v>
      </c>
      <c r="AF120" s="5">
        <f t="shared" si="110"/>
        <v>-16744.41311319068</v>
      </c>
      <c r="AG120" s="5">
        <f t="shared" si="132"/>
        <v>-22735.557740011238</v>
      </c>
      <c r="AH120" s="5">
        <f t="shared" si="133"/>
        <v>111225.68433094576</v>
      </c>
      <c r="AI120" s="42">
        <f t="shared" si="127"/>
        <v>0</v>
      </c>
      <c r="AJ120" s="42">
        <f t="shared" si="130"/>
        <v>14784.60872126164</v>
      </c>
      <c r="AK120" s="42">
        <f t="shared" si="134"/>
        <v>126010.2930522074</v>
      </c>
    </row>
    <row r="121" spans="1:37" ht="15" x14ac:dyDescent="0.2">
      <c r="I121" s="2">
        <f t="shared" si="113"/>
        <v>20</v>
      </c>
      <c r="J121" s="11">
        <f t="shared" si="114"/>
        <v>258431.03719025955</v>
      </c>
      <c r="K121" s="11">
        <f t="shared" si="115"/>
        <v>2584.3103719025958</v>
      </c>
      <c r="L121" s="24">
        <f t="shared" si="121"/>
        <v>28426.294171042045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L'!$B$136:$AV$256, 13)</f>
        <v>65.662345395712322</v>
      </c>
      <c r="S121" s="46">
        <f>VLOOKUP(I121, '[1]Lapse Rates'!$A$4:$F$24, 4)</f>
        <v>0</v>
      </c>
      <c r="T121" s="33">
        <f t="shared" si="131"/>
        <v>0.58904664155091546</v>
      </c>
      <c r="U121" s="33">
        <f t="shared" si="122"/>
        <v>3.8678184031700563E-2</v>
      </c>
      <c r="V121" s="39">
        <f t="shared" si="117"/>
        <v>0</v>
      </c>
      <c r="W121" s="32">
        <f t="shared" si="123"/>
        <v>0.55036845751921493</v>
      </c>
      <c r="X121" s="31"/>
      <c r="Y121" s="5">
        <f t="shared" si="128"/>
        <v>0</v>
      </c>
      <c r="Z121" s="5">
        <f t="shared" si="128"/>
        <v>3.5474096989456627</v>
      </c>
      <c r="AA121" s="5">
        <f t="shared" si="124"/>
        <v>0</v>
      </c>
      <c r="AB121" s="5">
        <f t="shared" si="108"/>
        <v>3.3144784580333928</v>
      </c>
      <c r="AC121" s="32"/>
      <c r="AD121" s="5">
        <f>$W121*J121</f>
        <v>142232.291313494</v>
      </c>
      <c r="AE121" s="5">
        <f t="shared" si="110"/>
        <v>-1422.3229131349403</v>
      </c>
      <c r="AF121" s="5">
        <f t="shared" si="110"/>
        <v>-15644.93567590386</v>
      </c>
      <c r="AG121" s="5">
        <f t="shared" si="132"/>
        <v>-23293.124091226997</v>
      </c>
      <c r="AH121" s="5">
        <f t="shared" si="133"/>
        <v>101871.9086332282</v>
      </c>
      <c r="AI121" s="42">
        <f t="shared" si="127"/>
        <v>0</v>
      </c>
      <c r="AJ121" s="42">
        <f t="shared" si="130"/>
        <v>13813.805900966692</v>
      </c>
      <c r="AK121" s="42">
        <f t="shared" si="134"/>
        <v>115685.71453419489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4534506.4263664428</v>
      </c>
      <c r="AE124" s="21">
        <f t="shared" ref="AE124:AK124" si="135">SUM(AE101:AE121)</f>
        <v>-143574.4860079072</v>
      </c>
      <c r="AF124" s="21">
        <f t="shared" si="135"/>
        <v>-478384.58602926088</v>
      </c>
      <c r="AG124" s="21">
        <f t="shared" si="135"/>
        <v>-242336.08745790881</v>
      </c>
      <c r="AH124" s="21">
        <f t="shared" si="135"/>
        <v>3670211.2668713657</v>
      </c>
      <c r="AI124" s="21">
        <f t="shared" si="135"/>
        <v>0</v>
      </c>
      <c r="AJ124" s="21">
        <f t="shared" si="135"/>
        <v>415549.21346483793</v>
      </c>
      <c r="AK124" s="21">
        <f t="shared" si="135"/>
        <v>4085760.4803362032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2238626.6738692429</v>
      </c>
      <c r="AE126" s="21">
        <f t="shared" ref="AE126:AK126" si="136">AE101+NPV($D$6,AE102:AE121)</f>
        <v>-120844.27128846469</v>
      </c>
      <c r="AF126" s="21">
        <f t="shared" si="136"/>
        <v>-228362.07433298536</v>
      </c>
      <c r="AG126" s="21">
        <f t="shared" si="136"/>
        <v>-78993.71253419554</v>
      </c>
      <c r="AH126" s="21">
        <f t="shared" si="136"/>
        <v>1810426.6157135973</v>
      </c>
      <c r="AI126" s="21">
        <f t="shared" si="136"/>
        <v>0</v>
      </c>
      <c r="AJ126" s="21">
        <f t="shared" si="136"/>
        <v>192547.81770977794</v>
      </c>
      <c r="AK126" s="21">
        <f t="shared" si="136"/>
        <v>2002974.4334233745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3349947.6780372541</v>
      </c>
      <c r="AE128" s="21">
        <f t="shared" ref="AE128:AK128" si="137">AE101+NPV($D$7,AE102:AE121)</f>
        <v>-131818.82411364856</v>
      </c>
      <c r="AF128" s="21">
        <f t="shared" si="137"/>
        <v>-349077.39954937738</v>
      </c>
      <c r="AG128" s="21">
        <f t="shared" si="137"/>
        <v>-152893.92147170482</v>
      </c>
      <c r="AH128" s="21">
        <f t="shared" si="137"/>
        <v>2716157.5329025239</v>
      </c>
      <c r="AI128" s="21">
        <f t="shared" si="137"/>
        <v>0</v>
      </c>
      <c r="AJ128" s="21">
        <f t="shared" si="137"/>
        <v>300494.42534016754</v>
      </c>
      <c r="AK128" s="21">
        <f t="shared" si="137"/>
        <v>3016651.9582426911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252923.44507526938</v>
      </c>
    </row>
    <row r="132" spans="1:39" ht="15" x14ac:dyDescent="0.2">
      <c r="G132" s="58" t="s">
        <v>113</v>
      </c>
      <c r="H132" s="57"/>
      <c r="I132" s="57"/>
      <c r="J132" s="11">
        <f>H$131</f>
        <v>252923.44507526938</v>
      </c>
      <c r="K132" s="11">
        <f>J132*$C$10</f>
        <v>101169.37803010776</v>
      </c>
      <c r="L132" s="24">
        <f>$C$141</f>
        <v>35590.833498752268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252923.44507526938</v>
      </c>
      <c r="AE132" s="5">
        <f>-$W132*K132</f>
        <v>-101169.37803010776</v>
      </c>
      <c r="AF132" s="5">
        <f>-$W132*L132</f>
        <v>-35590.833498752268</v>
      </c>
      <c r="AG132" s="5"/>
      <c r="AH132" s="5">
        <f>SUM(AD132:AG132)</f>
        <v>116163.23354640935</v>
      </c>
      <c r="AI132" s="42">
        <f>Y132-AA132</f>
        <v>0</v>
      </c>
      <c r="AJ132" s="42"/>
      <c r="AK132" s="42">
        <f>SUM(AH132:AJ132)</f>
        <v>116163.23354640935</v>
      </c>
      <c r="AL132" s="6" t="s">
        <v>39</v>
      </c>
      <c r="AM132" s="36">
        <f>AK159</f>
        <v>3009989.4179426199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252923.44507526938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L'!$B$136:$AV$256, 16)</f>
        <v>6.1329061388245405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6.1329061388245409E-3</v>
      </c>
      <c r="V133" s="39">
        <f>MIN(S133*T133,T133-U133)</f>
        <v>2.6703721500000001E-3</v>
      </c>
      <c r="W133" s="32">
        <f>T133-SUM(U133:V133)</f>
        <v>0.99119672171117545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5.9692741051939944</v>
      </c>
      <c r="AC133" s="32"/>
      <c r="AD133" s="5">
        <f t="shared" ref="AD133:AD135" si="146">$W133*J133</f>
        <v>250696.88960250356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-3693.4139310781643</v>
      </c>
      <c r="AH133" s="5">
        <f t="shared" ref="AH133:AH141" si="148">SUM(AD133:AG133)</f>
        <v>247003.4756714254</v>
      </c>
      <c r="AI133" s="42">
        <f>-M133*$W132*(N133-N132)/1000</f>
        <v>0</v>
      </c>
      <c r="AJ133" s="42">
        <f>$D$6*SUM(Y133:Z133,AD133:AE133)</f>
        <v>24593.955656654602</v>
      </c>
      <c r="AK133" s="42">
        <f t="shared" ref="AK133" si="149">SUM(AH133:AJ133)</f>
        <v>271597.43132808001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252923.44507526938</v>
      </c>
      <c r="K134" s="11">
        <f t="shared" ref="K134:K152" si="151">J134*$C$11</f>
        <v>2529.2344507526936</v>
      </c>
      <c r="L134" s="24">
        <f>$C$142</f>
        <v>28003.130146494186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L'!$B$136:$AV$256, 16)</f>
        <v>6.8255105545923609</v>
      </c>
      <c r="S134" s="46">
        <f>VLOOKUP(I134, '[1]Lapse Rates'!$A$4:$F$24, 4)</f>
        <v>2.4152155999999998E-3</v>
      </c>
      <c r="T134" s="33">
        <f t="shared" ref="T134:T136" si="152">W133</f>
        <v>0.99119672171117545</v>
      </c>
      <c r="U134" s="33">
        <f>T134*R134/1000</f>
        <v>6.765423685716975E-3</v>
      </c>
      <c r="V134" s="39">
        <f t="shared" ref="V134:V152" si="153">MIN(S134*T134,T134-U134)</f>
        <v>2.3939537849456895E-3</v>
      </c>
      <c r="W134" s="32">
        <f>T134-SUM(U134:V134)</f>
        <v>0.98203734424051281</v>
      </c>
      <c r="X134" s="32"/>
      <c r="Y134" s="5">
        <f t="shared" ref="Y134:Z149" si="154">AA133</f>
        <v>0</v>
      </c>
      <c r="Z134" s="5">
        <f t="shared" si="154"/>
        <v>5.9692741051939944</v>
      </c>
      <c r="AA134" s="5">
        <f>O134*W134</f>
        <v>0</v>
      </c>
      <c r="AB134" s="5">
        <f t="shared" si="145"/>
        <v>5.9141136778461982</v>
      </c>
      <c r="AC134" s="32"/>
      <c r="AD134" s="5">
        <f t="shared" si="146"/>
        <v>248380.26829787876</v>
      </c>
      <c r="AE134" s="5">
        <f t="shared" si="147"/>
        <v>-2483.8026829787873</v>
      </c>
      <c r="AF134" s="5">
        <f t="shared" si="147"/>
        <v>-27500.119559484592</v>
      </c>
      <c r="AG134" s="5">
        <f t="shared" ref="AG134:AG137" si="155">-U134*M134</f>
        <v>-4074.3343408256483</v>
      </c>
      <c r="AH134" s="5">
        <f t="shared" si="148"/>
        <v>214322.01171458972</v>
      </c>
      <c r="AI134" s="42">
        <f>-M134*($W133*N134-$W132*N133)/1000</f>
        <v>0</v>
      </c>
      <c r="AJ134" s="42">
        <f t="shared" ref="AJ134:AJ135" si="156">$D$6*SUM(Y134:Z134,AD134:AE134)</f>
        <v>24123.028862611405</v>
      </c>
      <c r="AK134" s="42">
        <f>SUM(AH134:AJ134)</f>
        <v>238445.04057720111</v>
      </c>
      <c r="AL134" s="48" t="s">
        <v>59</v>
      </c>
      <c r="AM134" s="54">
        <f>AK159/AD159</f>
        <v>0.904212415489838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252923.44507526938</v>
      </c>
      <c r="K135" s="11">
        <f t="shared" si="151"/>
        <v>2529.2344507526936</v>
      </c>
      <c r="L135" s="24">
        <f t="shared" ref="L135:L152" si="157">$C$142</f>
        <v>28003.130146494186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L'!$B$136:$AV$256, 16)</f>
        <v>7.5768160011492354</v>
      </c>
      <c r="S135" s="46">
        <f>VLOOKUP(I135, '[1]Lapse Rates'!$A$4:$F$24, 4)</f>
        <v>2.3963082999999999E-3</v>
      </c>
      <c r="T135" s="33">
        <f t="shared" si="152"/>
        <v>0.98203734424051281</v>
      </c>
      <c r="U135" s="33">
        <f t="shared" ref="U135:U152" si="158">T135*R135/1000</f>
        <v>7.4407162635676174E-3</v>
      </c>
      <c r="V135" s="39">
        <f t="shared" si="153"/>
        <v>2.3532642389134978E-3</v>
      </c>
      <c r="W135" s="32">
        <f t="shared" ref="W135:W152" si="159">T135-SUM(U135:V135)</f>
        <v>0.97224336373803166</v>
      </c>
      <c r="X135" s="32"/>
      <c r="Y135" s="5">
        <f t="shared" si="154"/>
        <v>0</v>
      </c>
      <c r="Z135" s="5">
        <f t="shared" si="154"/>
        <v>5.9141136778461982</v>
      </c>
      <c r="AA135" s="5">
        <f t="shared" ref="AA135:AA152" si="160">O135*W135</f>
        <v>0</v>
      </c>
      <c r="AB135" s="5">
        <f t="shared" si="145"/>
        <v>5.8551314870059104</v>
      </c>
      <c r="AC135" s="32"/>
      <c r="AD135" s="5">
        <f t="shared" si="146"/>
        <v>245903.14100819119</v>
      </c>
      <c r="AE135" s="5">
        <f t="shared" si="147"/>
        <v>-2459.0314100819119</v>
      </c>
      <c r="AF135" s="5">
        <f>-$W135*L135</f>
        <v>-27225.857448821385</v>
      </c>
      <c r="AG135" s="5">
        <f t="shared" si="155"/>
        <v>-4481.0151146920625</v>
      </c>
      <c r="AH135" s="5">
        <f t="shared" si="148"/>
        <v>211737.2370345958</v>
      </c>
      <c r="AI135" s="42">
        <f>-M135*($W134*N135-$W133*N134)/1000</f>
        <v>0</v>
      </c>
      <c r="AJ135" s="42">
        <f t="shared" si="156"/>
        <v>23882.447326126316</v>
      </c>
      <c r="AK135" s="42">
        <f t="shared" ref="AK135:AK142" si="161">SUM(AH135:AJ135)</f>
        <v>235619.68436072211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252923.44507526938</v>
      </c>
      <c r="K136" s="11">
        <f t="shared" si="151"/>
        <v>2529.2344507526936</v>
      </c>
      <c r="L136" s="24">
        <f t="shared" si="157"/>
        <v>28003.130146494186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L'!$B$136:$AV$256, 16)</f>
        <v>8.3887410238242488</v>
      </c>
      <c r="S136" s="46">
        <f>VLOOKUP(I136, '[1]Lapse Rates'!$A$4:$F$24, 4)</f>
        <v>2.1941491999999999E-3</v>
      </c>
      <c r="T136" s="33">
        <f t="shared" si="152"/>
        <v>0.97224336373803166</v>
      </c>
      <c r="U136" s="33">
        <f t="shared" si="158"/>
        <v>8.1558977905301071E-3</v>
      </c>
      <c r="V136" s="39">
        <f t="shared" si="153"/>
        <v>2.133246998751111E-3</v>
      </c>
      <c r="W136" s="32">
        <f t="shared" si="159"/>
        <v>0.96195421894875044</v>
      </c>
      <c r="X136" s="32"/>
      <c r="Y136" s="5">
        <f>AA135</f>
        <v>0</v>
      </c>
      <c r="Z136" s="5">
        <f t="shared" si="154"/>
        <v>5.8551314870059104</v>
      </c>
      <c r="AA136" s="5">
        <f t="shared" si="160"/>
        <v>0</v>
      </c>
      <c r="AB136" s="5">
        <f t="shared" si="145"/>
        <v>5.7931672732328705</v>
      </c>
      <c r="AC136" s="32"/>
      <c r="AD136" s="5">
        <f>$W136*J136</f>
        <v>243300.77506120794</v>
      </c>
      <c r="AE136" s="5">
        <f t="shared" si="147"/>
        <v>-2433.0077506120792</v>
      </c>
      <c r="AF136" s="5">
        <f t="shared" si="147"/>
        <v>-26937.729188191024</v>
      </c>
      <c r="AG136" s="5">
        <f t="shared" si="155"/>
        <v>-4911.7181704931563</v>
      </c>
      <c r="AH136" s="5">
        <f t="shared" si="148"/>
        <v>209018.31995191169</v>
      </c>
      <c r="AI136" s="42">
        <f t="shared" ref="AI136:AI152" si="163">-M136*($W135*N136-$W134*N135)/1000</f>
        <v>0</v>
      </c>
      <c r="AJ136" s="42">
        <f>$D$6*SUM(Y136:Z136,AD136:AE136)</f>
        <v>23629.702361568332</v>
      </c>
      <c r="AK136" s="42">
        <f t="shared" si="161"/>
        <v>232648.02231348003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252923.44507526938</v>
      </c>
      <c r="K137" s="11">
        <f t="shared" si="151"/>
        <v>2529.2344507526936</v>
      </c>
      <c r="L137" s="24">
        <f t="shared" si="157"/>
        <v>28003.130146494186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L'!$B$136:$AV$256, 16)</f>
        <v>9.3104489312950349</v>
      </c>
      <c r="S137" s="46">
        <f>VLOOKUP(I137, '[1]Lapse Rates'!$A$4:$F$24, 4)</f>
        <v>1.9313649E-3</v>
      </c>
      <c r="T137" s="33">
        <f>W136</f>
        <v>0.96195421894875044</v>
      </c>
      <c r="U137" s="33">
        <f t="shared" si="158"/>
        <v>8.9562256297661437E-3</v>
      </c>
      <c r="V137" s="39">
        <f t="shared" si="153"/>
        <v>1.8578846138845315E-3</v>
      </c>
      <c r="W137" s="32">
        <f t="shared" si="159"/>
        <v>0.9511401087050998</v>
      </c>
      <c r="X137" s="32"/>
      <c r="Y137" s="5">
        <f t="shared" ref="Y137:Z152" si="164">AA136</f>
        <v>0</v>
      </c>
      <c r="Z137" s="5">
        <f t="shared" si="154"/>
        <v>5.7931672732328705</v>
      </c>
      <c r="AA137" s="5">
        <f t="shared" si="160"/>
        <v>0</v>
      </c>
      <c r="AB137" s="5">
        <f t="shared" si="145"/>
        <v>5.7280415652536352</v>
      </c>
      <c r="AC137" s="32"/>
      <c r="AD137" s="5">
        <f t="shared" ref="AD137:AD151" si="165">$W137*J137</f>
        <v>240565.63304296005</v>
      </c>
      <c r="AE137" s="5">
        <f t="shared" si="147"/>
        <v>-2405.6563304296005</v>
      </c>
      <c r="AF137" s="5">
        <f t="shared" si="147"/>
        <v>-26634.900251619536</v>
      </c>
      <c r="AG137" s="5">
        <f t="shared" si="155"/>
        <v>-5393.6988047884352</v>
      </c>
      <c r="AH137" s="5">
        <f t="shared" si="148"/>
        <v>206131.37765612247</v>
      </c>
      <c r="AI137" s="42">
        <f t="shared" si="163"/>
        <v>0</v>
      </c>
      <c r="AJ137" s="42">
        <f t="shared" ref="AJ137:AJ152" si="166">$D$6*SUM(Y137:Z137,AD137:AE137)</f>
        <v>23364.062025208743</v>
      </c>
      <c r="AK137" s="42">
        <f t="shared" si="161"/>
        <v>229495.43968133122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252923.44507526938</v>
      </c>
      <c r="K138" s="11">
        <f t="shared" si="151"/>
        <v>2529.2344507526936</v>
      </c>
      <c r="L138" s="24">
        <f t="shared" si="157"/>
        <v>28003.130146494186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L'!$B$136:$AV$256, 16)</f>
        <v>10.358622267955733</v>
      </c>
      <c r="S138" s="46">
        <f>VLOOKUP(I138, '[1]Lapse Rates'!$A$4:$F$24, 4)</f>
        <v>1.9726812000000001E-3</v>
      </c>
      <c r="T138" s="33">
        <f t="shared" ref="T138:T152" si="167">W137</f>
        <v>0.9511401087050998</v>
      </c>
      <c r="U138" s="33">
        <f t="shared" si="158"/>
        <v>9.8525011099784825E-3</v>
      </c>
      <c r="V138" s="39">
        <f t="shared" si="153"/>
        <v>1.8762962110085068E-3</v>
      </c>
      <c r="W138" s="32">
        <f t="shared" si="159"/>
        <v>0.93941131138411282</v>
      </c>
      <c r="X138" s="32"/>
      <c r="Y138" s="5">
        <f t="shared" si="164"/>
        <v>0</v>
      </c>
      <c r="Z138" s="5">
        <f t="shared" si="154"/>
        <v>5.7280415652536352</v>
      </c>
      <c r="AA138" s="5">
        <f t="shared" si="160"/>
        <v>0</v>
      </c>
      <c r="AB138" s="5">
        <f t="shared" si="145"/>
        <v>5.6574073464354289</v>
      </c>
      <c r="AC138" s="32"/>
      <c r="AD138" s="5">
        <f t="shared" si="165"/>
        <v>237599.14521794644</v>
      </c>
      <c r="AE138" s="5">
        <f t="shared" si="147"/>
        <v>-2375.9914521794644</v>
      </c>
      <c r="AF138" s="5">
        <f t="shared" si="147"/>
        <v>-26306.457213778085</v>
      </c>
      <c r="AG138" s="5">
        <f>-U138*M138</f>
        <v>-5933.4618909612318</v>
      </c>
      <c r="AH138" s="5">
        <f t="shared" si="148"/>
        <v>202983.23466102767</v>
      </c>
      <c r="AI138" s="42">
        <f t="shared" si="163"/>
        <v>0</v>
      </c>
      <c r="AJ138" s="42">
        <f t="shared" si="166"/>
        <v>23075.953305299292</v>
      </c>
      <c r="AK138" s="42">
        <f t="shared" si="161"/>
        <v>226059.18796632695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252923.44507526938</v>
      </c>
      <c r="K139" s="11">
        <f t="shared" si="151"/>
        <v>2529.2344507526936</v>
      </c>
      <c r="L139" s="24">
        <f t="shared" si="157"/>
        <v>28003.130146494186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L'!$B$136:$AV$256, 16)</f>
        <v>11.567868019861764</v>
      </c>
      <c r="S139" s="46">
        <f>VLOOKUP(I139, '[1]Lapse Rates'!$A$4:$F$24, 4)</f>
        <v>1.7228968999999999E-3</v>
      </c>
      <c r="T139" s="33">
        <f t="shared" si="167"/>
        <v>0.93941131138411282</v>
      </c>
      <c r="U139" s="33">
        <f t="shared" si="158"/>
        <v>1.0866986066456681E-2</v>
      </c>
      <c r="V139" s="39">
        <f t="shared" si="153"/>
        <v>1.6185088362086226E-3</v>
      </c>
      <c r="W139" s="32">
        <f t="shared" si="159"/>
        <v>0.92692581648144756</v>
      </c>
      <c r="X139" s="32"/>
      <c r="Y139" s="5">
        <f t="shared" si="164"/>
        <v>0</v>
      </c>
      <c r="Z139" s="5">
        <f t="shared" si="154"/>
        <v>5.6574073464354289</v>
      </c>
      <c r="AA139" s="5">
        <f t="shared" si="160"/>
        <v>0</v>
      </c>
      <c r="AB139" s="5">
        <f t="shared" si="145"/>
        <v>5.5822160753380565</v>
      </c>
      <c r="AC139" s="32"/>
      <c r="AD139" s="5">
        <f t="shared" si="165"/>
        <v>234441.27083369464</v>
      </c>
      <c r="AE139" s="5">
        <f t="shared" si="147"/>
        <v>-2344.4127083369463</v>
      </c>
      <c r="AF139" s="5">
        <f t="shared" si="147"/>
        <v>-25956.824275075363</v>
      </c>
      <c r="AG139" s="5">
        <f t="shared" ref="AG139:AG152" si="168">-U139*M139</f>
        <v>-6544.4141518161405</v>
      </c>
      <c r="AH139" s="5">
        <f t="shared" si="148"/>
        <v>199595.61969846618</v>
      </c>
      <c r="AI139" s="42">
        <f t="shared" si="163"/>
        <v>0</v>
      </c>
      <c r="AJ139" s="42">
        <f t="shared" si="166"/>
        <v>22769.256773758276</v>
      </c>
      <c r="AK139" s="42">
        <f t="shared" si="161"/>
        <v>222364.87647222445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252923.44507526938</v>
      </c>
      <c r="K140" s="11">
        <f t="shared" si="151"/>
        <v>2529.2344507526936</v>
      </c>
      <c r="L140" s="24">
        <f t="shared" si="157"/>
        <v>28003.130146494186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L'!$B$136:$AV$256, 16)</f>
        <v>12.972243138505171</v>
      </c>
      <c r="S140" s="46">
        <f>VLOOKUP(I140, '[1]Lapse Rates'!$A$4:$F$24, 4)</f>
        <v>1.5750323E-3</v>
      </c>
      <c r="T140" s="33">
        <f t="shared" si="167"/>
        <v>0.92692581648144756</v>
      </c>
      <c r="U140" s="33">
        <f t="shared" si="158"/>
        <v>1.2024307062754761E-2</v>
      </c>
      <c r="V140" s="39">
        <f t="shared" si="153"/>
        <v>1.4599381006621523E-3</v>
      </c>
      <c r="W140" s="32">
        <f t="shared" si="159"/>
        <v>0.91344157131803061</v>
      </c>
      <c r="X140" s="32"/>
      <c r="Y140" s="5">
        <f t="shared" si="164"/>
        <v>0</v>
      </c>
      <c r="Z140" s="5">
        <f t="shared" si="154"/>
        <v>5.5822160753380565</v>
      </c>
      <c r="AA140" s="5">
        <f t="shared" si="160"/>
        <v>0</v>
      </c>
      <c r="AB140" s="5">
        <f t="shared" si="145"/>
        <v>5.5010100405328624</v>
      </c>
      <c r="AC140" s="32"/>
      <c r="AD140" s="5">
        <f t="shared" si="165"/>
        <v>231030.78909272369</v>
      </c>
      <c r="AE140" s="5">
        <f t="shared" si="147"/>
        <v>-2310.3078909272367</v>
      </c>
      <c r="AF140" s="5">
        <f t="shared" si="147"/>
        <v>-25579.223202836962</v>
      </c>
      <c r="AG140" s="5">
        <f t="shared" si="168"/>
        <v>-7241.3864180957371</v>
      </c>
      <c r="AH140" s="5">
        <f t="shared" si="148"/>
        <v>195899.87158086375</v>
      </c>
      <c r="AI140" s="42">
        <f t="shared" si="163"/>
        <v>0</v>
      </c>
      <c r="AJ140" s="42">
        <f t="shared" si="166"/>
        <v>22438.026821293224</v>
      </c>
      <c r="AK140" s="42">
        <f t="shared" si="161"/>
        <v>218337.89840215698</v>
      </c>
    </row>
    <row r="141" spans="1:39" ht="15" x14ac:dyDescent="0.2">
      <c r="A141" s="12"/>
      <c r="B141" s="13">
        <v>1</v>
      </c>
      <c r="C141" s="10">
        <f>$H$131*0.14+$B$144</f>
        <v>35590.833498752268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252923.44507526938</v>
      </c>
      <c r="K141" s="11">
        <f t="shared" si="151"/>
        <v>2529.2344507526936</v>
      </c>
      <c r="L141" s="24">
        <f t="shared" si="157"/>
        <v>28003.130146494186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L'!$B$136:$AV$256, 16)</f>
        <v>14.604778890417901</v>
      </c>
      <c r="S141" s="46">
        <f>VLOOKUP(I141, '[1]Lapse Rates'!$A$4:$F$24, 4)</f>
        <v>1.4424080000000001E-3</v>
      </c>
      <c r="T141" s="33">
        <f t="shared" si="167"/>
        <v>0.91344157131803061</v>
      </c>
      <c r="U141" s="33">
        <f t="shared" si="158"/>
        <v>1.334061217841573E-2</v>
      </c>
      <c r="V141" s="39">
        <f t="shared" si="153"/>
        <v>1.3175554300016979E-3</v>
      </c>
      <c r="W141" s="32">
        <f t="shared" si="159"/>
        <v>0.89878340370961318</v>
      </c>
      <c r="X141" s="32"/>
      <c r="Y141" s="5">
        <f t="shared" si="164"/>
        <v>0</v>
      </c>
      <c r="Z141" s="5">
        <f t="shared" si="154"/>
        <v>5.5010100405328624</v>
      </c>
      <c r="AA141" s="5">
        <f t="shared" si="160"/>
        <v>0</v>
      </c>
      <c r="AB141" s="5">
        <f t="shared" si="145"/>
        <v>5.4127343043263663</v>
      </c>
      <c r="AC141" s="32"/>
      <c r="AD141" s="5">
        <f t="shared" si="165"/>
        <v>227323.394842712</v>
      </c>
      <c r="AE141" s="5">
        <f t="shared" si="147"/>
        <v>-2273.2339484271201</v>
      </c>
      <c r="AF141" s="5">
        <f t="shared" si="147"/>
        <v>-25168.748627589324</v>
      </c>
      <c r="AG141" s="5">
        <f t="shared" si="168"/>
        <v>-8034.1035315951267</v>
      </c>
      <c r="AH141" s="5">
        <f t="shared" si="148"/>
        <v>191847.30873510047</v>
      </c>
      <c r="AI141" s="42">
        <f t="shared" si="163"/>
        <v>0</v>
      </c>
      <c r="AJ141" s="42">
        <f t="shared" si="166"/>
        <v>22077.960432814325</v>
      </c>
      <c r="AK141" s="42">
        <f t="shared" si="161"/>
        <v>213925.26916791478</v>
      </c>
    </row>
    <row r="142" spans="1:39" ht="15" x14ac:dyDescent="0.2">
      <c r="A142" s="12"/>
      <c r="B142" s="70" t="s">
        <v>49</v>
      </c>
      <c r="C142" s="10">
        <f>$H$131*0.11+$B$144</f>
        <v>28003.130146494186</v>
      </c>
      <c r="D142" s="1"/>
      <c r="E142" s="1"/>
      <c r="F142" s="1"/>
      <c r="I142" s="2">
        <f t="shared" si="150"/>
        <v>10</v>
      </c>
      <c r="J142" s="11">
        <f t="shared" si="140"/>
        <v>252923.44507526938</v>
      </c>
      <c r="K142" s="11">
        <f t="shared" si="151"/>
        <v>2529.2344507526936</v>
      </c>
      <c r="L142" s="24">
        <f t="shared" si="157"/>
        <v>28003.130146494186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L'!$B$136:$AV$256, 16)</f>
        <v>16.559087904946605</v>
      </c>
      <c r="S142" s="46">
        <f>VLOOKUP(I142, '[1]Lapse Rates'!$A$4:$F$24, 4)</f>
        <v>1.4007732E-3</v>
      </c>
      <c r="T142" s="33">
        <f t="shared" si="167"/>
        <v>0.89878340370961318</v>
      </c>
      <c r="U142" s="33">
        <f t="shared" si="158"/>
        <v>1.4883033389534598E-2</v>
      </c>
      <c r="V142" s="39">
        <f t="shared" si="153"/>
        <v>1.2589917045212067E-3</v>
      </c>
      <c r="W142" s="32">
        <f t="shared" si="159"/>
        <v>0.88264137861555736</v>
      </c>
      <c r="X142" s="32"/>
      <c r="Y142" s="5">
        <f t="shared" si="164"/>
        <v>0</v>
      </c>
      <c r="Z142" s="5">
        <f t="shared" si="154"/>
        <v>5.4127343043263663</v>
      </c>
      <c r="AA142" s="5">
        <f t="shared" si="160"/>
        <v>0</v>
      </c>
      <c r="AB142" s="5">
        <f t="shared" si="145"/>
        <v>5.315522348022685</v>
      </c>
      <c r="AC142" s="32"/>
      <c r="AD142" s="5">
        <f t="shared" si="165"/>
        <v>223240.69824543197</v>
      </c>
      <c r="AE142" s="5">
        <f t="shared" si="147"/>
        <v>-2232.4069824543194</v>
      </c>
      <c r="AF142" s="5">
        <f t="shared" si="147"/>
        <v>-24716.721398052505</v>
      </c>
      <c r="AG142" s="5">
        <f t="shared" si="168"/>
        <v>-8962.994315146032</v>
      </c>
      <c r="AH142" s="5">
        <f>SUM(AD142:AG142)</f>
        <v>187328.57554977911</v>
      </c>
      <c r="AI142" s="42">
        <f t="shared" si="163"/>
        <v>0</v>
      </c>
      <c r="AJ142" s="42">
        <f t="shared" si="166"/>
        <v>21681.444362133363</v>
      </c>
      <c r="AK142" s="42">
        <f t="shared" si="161"/>
        <v>209010.01991191247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252923.44507526938</v>
      </c>
      <c r="K143" s="11">
        <f t="shared" si="151"/>
        <v>2529.2344507526936</v>
      </c>
      <c r="L143" s="24">
        <f t="shared" si="157"/>
        <v>28003.130146494186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L'!$B$136:$AV$256, 16)</f>
        <v>18.833410443665223</v>
      </c>
      <c r="S143" s="46">
        <f>VLOOKUP(I143, '[1]Lapse Rates'!$A$4:$F$24, 4)</f>
        <v>1.2298243999999999E-3</v>
      </c>
      <c r="T143" s="33">
        <f t="shared" si="167"/>
        <v>0.88264137861555736</v>
      </c>
      <c r="U143" s="33">
        <f t="shared" si="158"/>
        <v>1.6623147358029305E-2</v>
      </c>
      <c r="V143" s="39">
        <f t="shared" si="153"/>
        <v>1.0854939038710506E-3</v>
      </c>
      <c r="W143" s="32">
        <f t="shared" si="159"/>
        <v>0.86493273735365706</v>
      </c>
      <c r="X143" s="31"/>
      <c r="Y143" s="5">
        <f t="shared" si="164"/>
        <v>0</v>
      </c>
      <c r="Z143" s="5">
        <f t="shared" si="154"/>
        <v>5.315522348022685</v>
      </c>
      <c r="AA143" s="5">
        <f t="shared" si="160"/>
        <v>0</v>
      </c>
      <c r="AB143" s="5">
        <f t="shared" si="145"/>
        <v>5.2088757748375549</v>
      </c>
      <c r="AC143" s="32"/>
      <c r="AD143" s="5">
        <f t="shared" si="165"/>
        <v>218761.76768987009</v>
      </c>
      <c r="AE143" s="5">
        <f t="shared" si="147"/>
        <v>-2187.6176768987007</v>
      </c>
      <c r="AF143" s="5">
        <f t="shared" si="147"/>
        <v>-24220.824012077934</v>
      </c>
      <c r="AG143" s="5">
        <f t="shared" si="168"/>
        <v>-10010.94141027863</v>
      </c>
      <c r="AH143" s="5">
        <f t="shared" ref="AH143:AH152" si="169">SUM(AD143:AG143)</f>
        <v>182342.38459061482</v>
      </c>
      <c r="AI143" s="42">
        <f t="shared" si="163"/>
        <v>0</v>
      </c>
      <c r="AJ143" s="42">
        <f t="shared" si="166"/>
        <v>21246.445569014835</v>
      </c>
      <c r="AK143" s="42">
        <f t="shared" ref="AK143:AK152" si="170">SUM(AH143:AJ143)</f>
        <v>203588.83015962967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252923.44507526938</v>
      </c>
      <c r="K144" s="11">
        <f t="shared" si="151"/>
        <v>2529.2344507526936</v>
      </c>
      <c r="L144" s="24">
        <f t="shared" si="157"/>
        <v>28003.130146494186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L'!$B$136:$AV$256, 16)</f>
        <v>21.471228907906809</v>
      </c>
      <c r="S144" s="46">
        <f>VLOOKUP(I144, '[1]Lapse Rates'!$A$4:$F$24, 4)</f>
        <v>1.0984558E-3</v>
      </c>
      <c r="T144" s="33">
        <f t="shared" si="167"/>
        <v>0.86493273735365706</v>
      </c>
      <c r="U144" s="33">
        <f t="shared" si="158"/>
        <v>1.8571168793662812E-2</v>
      </c>
      <c r="V144" s="39">
        <f t="shared" si="153"/>
        <v>9.5009038195600123E-4</v>
      </c>
      <c r="W144" s="32">
        <f t="shared" si="159"/>
        <v>0.84541147817803819</v>
      </c>
      <c r="X144" s="31"/>
      <c r="Y144" s="5">
        <f t="shared" si="164"/>
        <v>0</v>
      </c>
      <c r="Z144" s="5">
        <f t="shared" si="154"/>
        <v>5.2088757748375549</v>
      </c>
      <c r="AA144" s="5">
        <f t="shared" si="160"/>
        <v>0</v>
      </c>
      <c r="AB144" s="5">
        <f t="shared" si="145"/>
        <v>5.0913130909168176</v>
      </c>
      <c r="AC144" s="32"/>
      <c r="AD144" s="5">
        <f t="shared" si="165"/>
        <v>213824.38356696535</v>
      </c>
      <c r="AE144" s="5">
        <f t="shared" si="147"/>
        <v>-2138.2438356696534</v>
      </c>
      <c r="AF144" s="5">
        <f t="shared" si="147"/>
        <v>-23674.167650759635</v>
      </c>
      <c r="AG144" s="5">
        <f t="shared" si="168"/>
        <v>-11184.096411438761</v>
      </c>
      <c r="AH144" s="5">
        <f t="shared" si="169"/>
        <v>176827.8756690973</v>
      </c>
      <c r="AI144" s="42">
        <f t="shared" si="163"/>
        <v>0</v>
      </c>
      <c r="AJ144" s="42">
        <f t="shared" si="166"/>
        <v>20766.92129835362</v>
      </c>
      <c r="AK144" s="42">
        <f t="shared" si="170"/>
        <v>197594.79696745091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252923.44507526938</v>
      </c>
      <c r="K145" s="11">
        <f t="shared" si="151"/>
        <v>2529.2344507526936</v>
      </c>
      <c r="L145" s="24">
        <f t="shared" si="157"/>
        <v>28003.130146494186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L'!$B$136:$AV$256, 16)</f>
        <v>24.547357586738798</v>
      </c>
      <c r="S145" s="46">
        <f>VLOOKUP(I145, '[1]Lapse Rates'!$A$4:$F$24, 4)</f>
        <v>9.9047419999999994E-4</v>
      </c>
      <c r="T145" s="33">
        <f t="shared" si="167"/>
        <v>0.84541147817803819</v>
      </c>
      <c r="U145" s="33">
        <f t="shared" si="158"/>
        <v>2.0752617862769728E-2</v>
      </c>
      <c r="V145" s="39">
        <f t="shared" si="153"/>
        <v>8.373582575192098E-4</v>
      </c>
      <c r="W145" s="32">
        <f t="shared" si="159"/>
        <v>0.82382150205774929</v>
      </c>
      <c r="X145" s="31"/>
      <c r="Y145" s="5">
        <f t="shared" si="164"/>
        <v>0</v>
      </c>
      <c r="Z145" s="5">
        <f t="shared" si="154"/>
        <v>5.0913130909168176</v>
      </c>
      <c r="AA145" s="5">
        <f t="shared" si="160"/>
        <v>0</v>
      </c>
      <c r="AB145" s="5">
        <f t="shared" si="145"/>
        <v>4.9612919936273627</v>
      </c>
      <c r="AC145" s="32"/>
      <c r="AD145" s="5">
        <f t="shared" si="165"/>
        <v>208363.77242752907</v>
      </c>
      <c r="AE145" s="5">
        <f t="shared" si="147"/>
        <v>-2083.6377242752906</v>
      </c>
      <c r="AF145" s="5">
        <f t="shared" si="147"/>
        <v>-23069.58073960348</v>
      </c>
      <c r="AG145" s="5">
        <f t="shared" si="168"/>
        <v>-12497.828302877952</v>
      </c>
      <c r="AH145" s="5">
        <f t="shared" si="169"/>
        <v>170712.72566077235</v>
      </c>
      <c r="AI145" s="42">
        <f t="shared" si="163"/>
        <v>0</v>
      </c>
      <c r="AJ145" s="42">
        <f t="shared" si="166"/>
        <v>20236.580672203414</v>
      </c>
      <c r="AK145" s="42">
        <f t="shared" si="170"/>
        <v>190949.30633297577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252923.44507526938</v>
      </c>
      <c r="K146" s="11">
        <f t="shared" si="151"/>
        <v>2529.2344507526936</v>
      </c>
      <c r="L146" s="24">
        <f t="shared" si="157"/>
        <v>28003.130146494186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L'!$B$136:$AV$256, 16)</f>
        <v>28.03034807090965</v>
      </c>
      <c r="S146" s="46">
        <f>VLOOKUP(I146, '[1]Lapse Rates'!$A$4:$F$24, 4)</f>
        <v>9.2791330000000004E-4</v>
      </c>
      <c r="T146" s="33">
        <f t="shared" si="167"/>
        <v>0.82382150205774929</v>
      </c>
      <c r="U146" s="33">
        <f t="shared" si="158"/>
        <v>2.309200345097832E-2</v>
      </c>
      <c r="V146" s="39">
        <f t="shared" si="153"/>
        <v>7.6443492858536293E-4</v>
      </c>
      <c r="W146" s="32">
        <f t="shared" si="159"/>
        <v>0.79996506367818565</v>
      </c>
      <c r="X146" s="31"/>
      <c r="Y146" s="5">
        <f t="shared" si="164"/>
        <v>0</v>
      </c>
      <c r="Z146" s="5">
        <f t="shared" si="154"/>
        <v>4.9612919936273627</v>
      </c>
      <c r="AA146" s="5">
        <f t="shared" si="160"/>
        <v>0</v>
      </c>
      <c r="AB146" s="5">
        <f t="shared" si="145"/>
        <v>4.8176216033385009</v>
      </c>
      <c r="AC146" s="32"/>
      <c r="AD146" s="5">
        <f t="shared" si="165"/>
        <v>202329.91984534397</v>
      </c>
      <c r="AE146" s="5">
        <f t="shared" si="147"/>
        <v>-2023.2991984534394</v>
      </c>
      <c r="AF146" s="5">
        <f t="shared" si="147"/>
        <v>-22401.525790828742</v>
      </c>
      <c r="AG146" s="5">
        <f t="shared" si="168"/>
        <v>-13906.674146279223</v>
      </c>
      <c r="AH146" s="5">
        <f t="shared" si="169"/>
        <v>163998.42070978257</v>
      </c>
      <c r="AI146" s="42">
        <f t="shared" si="163"/>
        <v>0</v>
      </c>
      <c r="AJ146" s="42">
        <f t="shared" si="166"/>
        <v>19650.566188204539</v>
      </c>
      <c r="AK146" s="42">
        <f t="shared" si="170"/>
        <v>183648.98689798711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252923.44507526938</v>
      </c>
      <c r="K147" s="11">
        <f t="shared" si="151"/>
        <v>2529.2344507526936</v>
      </c>
      <c r="L147" s="24">
        <f t="shared" si="157"/>
        <v>28003.130146494186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L'!$B$136:$AV$256, 16)</f>
        <v>31.956085652620793</v>
      </c>
      <c r="S147" s="46">
        <f>VLOOKUP(I147, '[1]Lapse Rates'!$A$4:$F$24, 4)</f>
        <v>7.1178370000000003E-4</v>
      </c>
      <c r="T147" s="33">
        <f t="shared" si="167"/>
        <v>0.79996506367818565</v>
      </c>
      <c r="U147" s="33">
        <f t="shared" si="158"/>
        <v>2.5563752094004348E-2</v>
      </c>
      <c r="V147" s="39">
        <f t="shared" si="153"/>
        <v>5.6940209289559464E-4</v>
      </c>
      <c r="W147" s="32">
        <f t="shared" si="159"/>
        <v>0.77383190949128566</v>
      </c>
      <c r="X147" s="31"/>
      <c r="Y147" s="5">
        <f t="shared" si="164"/>
        <v>0</v>
      </c>
      <c r="Z147" s="5">
        <f t="shared" si="154"/>
        <v>4.8176216033385009</v>
      </c>
      <c r="AA147" s="5">
        <f t="shared" si="160"/>
        <v>0</v>
      </c>
      <c r="AB147" s="5">
        <f t="shared" si="145"/>
        <v>4.6602401702102743</v>
      </c>
      <c r="AC147" s="32"/>
      <c r="AD147" s="5">
        <f t="shared" si="165"/>
        <v>195720.23245771002</v>
      </c>
      <c r="AE147" s="5">
        <f t="shared" si="147"/>
        <v>-1957.2023245770999</v>
      </c>
      <c r="AF147" s="5">
        <f t="shared" si="147"/>
        <v>-21669.715672994582</v>
      </c>
      <c r="AG147" s="5">
        <f t="shared" si="168"/>
        <v>-15395.232859820144</v>
      </c>
      <c r="AH147" s="5">
        <f t="shared" si="169"/>
        <v>156698.08160031817</v>
      </c>
      <c r="AI147" s="42">
        <f t="shared" si="163"/>
        <v>0</v>
      </c>
      <c r="AJ147" s="42">
        <f t="shared" si="166"/>
        <v>19008.625864739628</v>
      </c>
      <c r="AK147" s="42">
        <f t="shared" si="170"/>
        <v>175706.70746505779</v>
      </c>
    </row>
    <row r="148" spans="1:37" ht="15" x14ac:dyDescent="0.2">
      <c r="I148" s="2">
        <f t="shared" si="150"/>
        <v>16</v>
      </c>
      <c r="J148" s="11">
        <f t="shared" si="140"/>
        <v>252923.44507526938</v>
      </c>
      <c r="K148" s="11">
        <f t="shared" si="151"/>
        <v>2529.2344507526936</v>
      </c>
      <c r="L148" s="24">
        <f t="shared" si="157"/>
        <v>28003.130146494186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L'!$B$136:$AV$256, 16)</f>
        <v>36.302595389518636</v>
      </c>
      <c r="S148" s="46">
        <f>VLOOKUP(I148, '[1]Lapse Rates'!$A$4:$F$24, 4)</f>
        <v>6.4944269999999999E-4</v>
      </c>
      <c r="T148" s="33">
        <f t="shared" si="167"/>
        <v>0.77383190949128566</v>
      </c>
      <c r="U148" s="33">
        <f t="shared" si="158"/>
        <v>2.8092106709760749E-2</v>
      </c>
      <c r="V148" s="39">
        <f t="shared" si="153"/>
        <v>5.0255948464617613E-4</v>
      </c>
      <c r="W148" s="32">
        <f t="shared" si="159"/>
        <v>0.74523724329687879</v>
      </c>
      <c r="X148" s="31"/>
      <c r="Y148" s="5">
        <f t="shared" si="164"/>
        <v>0</v>
      </c>
      <c r="Z148" s="5">
        <f t="shared" si="154"/>
        <v>4.6602401702102743</v>
      </c>
      <c r="AA148" s="5">
        <f t="shared" si="160"/>
        <v>0</v>
      </c>
      <c r="AB148" s="5">
        <f t="shared" si="145"/>
        <v>4.4880347979343602</v>
      </c>
      <c r="AC148" s="32"/>
      <c r="AD148" s="5">
        <f t="shared" si="165"/>
        <v>188487.9709730433</v>
      </c>
      <c r="AE148" s="5">
        <f t="shared" si="147"/>
        <v>-1884.8797097304328</v>
      </c>
      <c r="AF148" s="5">
        <f t="shared" si="147"/>
        <v>-20868.975514057049</v>
      </c>
      <c r="AG148" s="5">
        <f t="shared" si="168"/>
        <v>-16917.881331712506</v>
      </c>
      <c r="AH148" s="5">
        <f t="shared" si="169"/>
        <v>148816.23441754331</v>
      </c>
      <c r="AI148" s="42">
        <f t="shared" si="163"/>
        <v>0</v>
      </c>
      <c r="AJ148" s="42">
        <f t="shared" si="166"/>
        <v>18306.22042249169</v>
      </c>
      <c r="AK148" s="42">
        <f t="shared" si="170"/>
        <v>167122.454840035</v>
      </c>
    </row>
    <row r="149" spans="1:37" ht="15" x14ac:dyDescent="0.2">
      <c r="I149" s="2">
        <f t="shared" si="150"/>
        <v>17</v>
      </c>
      <c r="J149" s="11">
        <f t="shared" si="140"/>
        <v>252923.44507526938</v>
      </c>
      <c r="K149" s="11">
        <f t="shared" si="151"/>
        <v>2529.2344507526936</v>
      </c>
      <c r="L149" s="24">
        <f t="shared" si="157"/>
        <v>28003.130146494186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L'!$B$136:$AV$256, 16)</f>
        <v>41.144374484813177</v>
      </c>
      <c r="S149" s="46">
        <f>VLOOKUP(I149, '[1]Lapse Rates'!$A$4:$F$24, 4)</f>
        <v>5.2983399999999997E-4</v>
      </c>
      <c r="T149" s="33">
        <f t="shared" si="167"/>
        <v>0.74523724329687879</v>
      </c>
      <c r="U149" s="33">
        <f t="shared" si="158"/>
        <v>3.0662320218236609E-2</v>
      </c>
      <c r="V149" s="39">
        <f t="shared" si="153"/>
        <v>3.9485202956495845E-4</v>
      </c>
      <c r="W149" s="32">
        <f t="shared" si="159"/>
        <v>0.71418007104907721</v>
      </c>
      <c r="X149" s="31"/>
      <c r="Y149" s="5">
        <f t="shared" si="164"/>
        <v>0</v>
      </c>
      <c r="Z149" s="5">
        <f t="shared" si="154"/>
        <v>4.4880347979343602</v>
      </c>
      <c r="AA149" s="5">
        <f t="shared" si="160"/>
        <v>0</v>
      </c>
      <c r="AB149" s="5">
        <f t="shared" si="145"/>
        <v>4.3009995000781469</v>
      </c>
      <c r="AC149" s="32"/>
      <c r="AD149" s="5">
        <f t="shared" si="165"/>
        <v>180632.88397383326</v>
      </c>
      <c r="AE149" s="5">
        <f t="shared" si="147"/>
        <v>-1806.3288397383326</v>
      </c>
      <c r="AF149" s="5">
        <f t="shared" si="147"/>
        <v>-19999.277477619773</v>
      </c>
      <c r="AG149" s="5">
        <f t="shared" si="168"/>
        <v>-18465.738442708414</v>
      </c>
      <c r="AH149" s="5">
        <f t="shared" si="169"/>
        <v>140361.53921376675</v>
      </c>
      <c r="AI149" s="42">
        <f t="shared" si="163"/>
        <v>0</v>
      </c>
      <c r="AJ149" s="42">
        <f t="shared" si="166"/>
        <v>17543.325334868394</v>
      </c>
      <c r="AK149" s="42">
        <f t="shared" si="170"/>
        <v>157904.86454863515</v>
      </c>
    </row>
    <row r="150" spans="1:37" ht="15" x14ac:dyDescent="0.2">
      <c r="I150" s="2">
        <f t="shared" si="150"/>
        <v>18</v>
      </c>
      <c r="J150" s="11">
        <f t="shared" si="140"/>
        <v>252923.44507526938</v>
      </c>
      <c r="K150" s="11">
        <f t="shared" si="151"/>
        <v>2529.2344507526936</v>
      </c>
      <c r="L150" s="24">
        <f t="shared" si="157"/>
        <v>28003.130146494186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L'!$B$136:$AV$256, 16)</f>
        <v>46.65144958732391</v>
      </c>
      <c r="S150" s="46">
        <f>VLOOKUP(I150, '[1]Lapse Rates'!$A$4:$F$24, 4)</f>
        <v>4.565131E-4</v>
      </c>
      <c r="T150" s="33">
        <f t="shared" si="167"/>
        <v>0.71418007104907721</v>
      </c>
      <c r="U150" s="33">
        <f t="shared" si="158"/>
        <v>3.3317535580817431E-2</v>
      </c>
      <c r="V150" s="39">
        <f t="shared" si="153"/>
        <v>3.2603255819283448E-4</v>
      </c>
      <c r="W150" s="32">
        <f t="shared" si="159"/>
        <v>0.68053650291006695</v>
      </c>
      <c r="X150" s="31"/>
      <c r="Y150" s="5">
        <f t="shared" si="164"/>
        <v>0</v>
      </c>
      <c r="Z150" s="5">
        <f t="shared" si="164"/>
        <v>4.3009995000781469</v>
      </c>
      <c r="AA150" s="5">
        <f t="shared" si="160"/>
        <v>0</v>
      </c>
      <c r="AB150" s="5">
        <f t="shared" si="145"/>
        <v>4.0983881761102667</v>
      </c>
      <c r="AC150" s="32"/>
      <c r="AD150" s="5">
        <f t="shared" si="165"/>
        <v>172123.63681549023</v>
      </c>
      <c r="AE150" s="5">
        <f t="shared" si="147"/>
        <v>-1721.236368154902</v>
      </c>
      <c r="AF150" s="5">
        <f t="shared" si="147"/>
        <v>-19057.152260430623</v>
      </c>
      <c r="AG150" s="5">
        <f t="shared" si="168"/>
        <v>-20064.786135300099</v>
      </c>
      <c r="AH150" s="5">
        <f t="shared" si="169"/>
        <v>131280.46205160461</v>
      </c>
      <c r="AI150" s="42">
        <f t="shared" si="163"/>
        <v>0</v>
      </c>
      <c r="AJ150" s="42">
        <f t="shared" si="166"/>
        <v>16716.897411934555</v>
      </c>
      <c r="AK150" s="42">
        <f t="shared" si="170"/>
        <v>147997.35946353918</v>
      </c>
    </row>
    <row r="151" spans="1:37" ht="15" x14ac:dyDescent="0.2">
      <c r="I151" s="2">
        <f t="shared" si="150"/>
        <v>19</v>
      </c>
      <c r="J151" s="11">
        <f t="shared" si="140"/>
        <v>252923.44507526938</v>
      </c>
      <c r="K151" s="11">
        <f t="shared" si="151"/>
        <v>2529.2344507526936</v>
      </c>
      <c r="L151" s="24">
        <f t="shared" si="157"/>
        <v>28003.130146494186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L'!$B$136:$AV$256, 16)</f>
        <v>52.908065920198084</v>
      </c>
      <c r="S151" s="46">
        <f>VLOOKUP(I151, '[1]Lapse Rates'!$A$4:$F$24, 4)</f>
        <v>3.5534066900000001E-2</v>
      </c>
      <c r="T151" s="33">
        <f t="shared" si="167"/>
        <v>0.68053650291006695</v>
      </c>
      <c r="U151" s="33">
        <f t="shared" si="158"/>
        <v>3.6005870157066897E-2</v>
      </c>
      <c r="V151" s="39">
        <f t="shared" si="153"/>
        <v>2.4182229622298365E-2</v>
      </c>
      <c r="W151" s="32">
        <f t="shared" si="159"/>
        <v>0.62034840313070172</v>
      </c>
      <c r="X151" s="31"/>
      <c r="Y151" s="5">
        <f t="shared" si="164"/>
        <v>0</v>
      </c>
      <c r="Z151" s="5">
        <f t="shared" si="164"/>
        <v>4.0983881761102667</v>
      </c>
      <c r="AA151" s="5">
        <f t="shared" si="160"/>
        <v>0</v>
      </c>
      <c r="AB151" s="5">
        <f t="shared" si="145"/>
        <v>3.7359179846899937</v>
      </c>
      <c r="AC151" s="32"/>
      <c r="AD151" s="5">
        <f t="shared" si="165"/>
        <v>156900.6552667591</v>
      </c>
      <c r="AE151" s="5">
        <f t="shared" si="147"/>
        <v>-1569.006552667591</v>
      </c>
      <c r="AF151" s="5">
        <f t="shared" si="147"/>
        <v>-17371.697069038881</v>
      </c>
      <c r="AG151" s="5">
        <f t="shared" si="168"/>
        <v>-21683.779178820241</v>
      </c>
      <c r="AH151" s="5">
        <f t="shared" si="169"/>
        <v>116276.1724662324</v>
      </c>
      <c r="AI151" s="42">
        <f t="shared" si="163"/>
        <v>0</v>
      </c>
      <c r="AJ151" s="42">
        <f t="shared" si="166"/>
        <v>15238.436790732456</v>
      </c>
      <c r="AK151" s="42">
        <f t="shared" si="170"/>
        <v>131514.60925696485</v>
      </c>
    </row>
    <row r="152" spans="1:37" ht="15" x14ac:dyDescent="0.2">
      <c r="I152" s="2">
        <f t="shared" si="150"/>
        <v>20</v>
      </c>
      <c r="J152" s="11">
        <f t="shared" si="140"/>
        <v>252923.44507526938</v>
      </c>
      <c r="K152" s="11">
        <f t="shared" si="151"/>
        <v>2529.2344507526936</v>
      </c>
      <c r="L152" s="24">
        <f t="shared" si="157"/>
        <v>28003.130146494186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L'!$B$136:$AV$256, 16)</f>
        <v>60.039811336867963</v>
      </c>
      <c r="S152" s="46">
        <f>VLOOKUP(I152, '[1]Lapse Rates'!$A$4:$F$24, 4)</f>
        <v>0</v>
      </c>
      <c r="T152" s="33">
        <f t="shared" si="167"/>
        <v>0.62034840313070172</v>
      </c>
      <c r="U152" s="33">
        <f t="shared" si="158"/>
        <v>3.724560108709464E-2</v>
      </c>
      <c r="V152" s="39">
        <f t="shared" si="153"/>
        <v>0</v>
      </c>
      <c r="W152" s="32">
        <f t="shared" si="159"/>
        <v>0.58310280204360709</v>
      </c>
      <c r="X152" s="31"/>
      <c r="Y152" s="5">
        <f t="shared" si="164"/>
        <v>0</v>
      </c>
      <c r="Z152" s="5">
        <f t="shared" si="164"/>
        <v>3.7359179846899937</v>
      </c>
      <c r="AA152" s="5">
        <f t="shared" si="160"/>
        <v>0</v>
      </c>
      <c r="AB152" s="5">
        <f t="shared" si="145"/>
        <v>3.5116141737191944</v>
      </c>
      <c r="AC152" s="32"/>
      <c r="AD152" s="5">
        <f>$W152*J152</f>
        <v>147480.36952591193</v>
      </c>
      <c r="AE152" s="5">
        <f t="shared" si="147"/>
        <v>-1474.8036952591192</v>
      </c>
      <c r="AF152" s="5">
        <f t="shared" si="147"/>
        <v>-16328.703654412566</v>
      </c>
      <c r="AG152" s="5">
        <f t="shared" si="168"/>
        <v>-22430.381097079917</v>
      </c>
      <c r="AH152" s="5">
        <f t="shared" si="169"/>
        <v>107246.48107916032</v>
      </c>
      <c r="AI152" s="42">
        <f t="shared" si="163"/>
        <v>0</v>
      </c>
      <c r="AJ152" s="42">
        <f t="shared" si="166"/>
        <v>14323.512501541338</v>
      </c>
      <c r="AK152" s="42">
        <f t="shared" si="170"/>
        <v>121569.99358070166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4520031.042862976</v>
      </c>
      <c r="AE155" s="21">
        <f t="shared" ref="AE155:AK155" si="171">SUM(AE132:AE152)</f>
        <v>-141333.4851119598</v>
      </c>
      <c r="AF155" s="21">
        <f t="shared" si="171"/>
        <v>-480279.03450602427</v>
      </c>
      <c r="AG155" s="21">
        <f t="shared" si="171"/>
        <v>-221827.87998580761</v>
      </c>
      <c r="AH155" s="21">
        <f t="shared" si="171"/>
        <v>3676590.6432591844</v>
      </c>
      <c r="AI155" s="21">
        <f t="shared" si="171"/>
        <v>0</v>
      </c>
      <c r="AJ155" s="21">
        <f t="shared" si="171"/>
        <v>414673.3699815523</v>
      </c>
      <c r="AK155" s="21">
        <f t="shared" si="171"/>
        <v>4091264.0132407364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2215191.5332405157</v>
      </c>
      <c r="AE157" s="21">
        <f t="shared" ref="AE157:AK157" si="172">AE132+NPV($D$6,AE133:AE152)</f>
        <v>-118509.05290499851</v>
      </c>
      <c r="AF157" s="21">
        <f t="shared" si="172"/>
        <v>-227571.91776516262</v>
      </c>
      <c r="AG157" s="21">
        <f t="shared" si="172"/>
        <v>-70904.41373947596</v>
      </c>
      <c r="AH157" s="21">
        <f t="shared" si="172"/>
        <v>1798206.1488308778</v>
      </c>
      <c r="AI157" s="21">
        <f t="shared" si="172"/>
        <v>0</v>
      </c>
      <c r="AJ157" s="21">
        <f t="shared" si="172"/>
        <v>190802.14113346516</v>
      </c>
      <c r="AK157" s="21">
        <f t="shared" si="172"/>
        <v>1989008.2899643434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3328852.1218899894</v>
      </c>
      <c r="AE159" s="21">
        <f t="shared" ref="AE159:AK159" si="173">AE132+NPV($D$7,AE133:AE152)</f>
        <v>-129509.80399370223</v>
      </c>
      <c r="AF159" s="21">
        <f t="shared" si="173"/>
        <v>-349369.8255686409</v>
      </c>
      <c r="AG159" s="21">
        <f t="shared" si="173"/>
        <v>-138958.82164695638</v>
      </c>
      <c r="AH159" s="21">
        <f t="shared" si="173"/>
        <v>2711013.6706806906</v>
      </c>
      <c r="AI159" s="21">
        <f t="shared" si="173"/>
        <v>0</v>
      </c>
      <c r="AJ159" s="21">
        <f t="shared" si="173"/>
        <v>298975.7472619295</v>
      </c>
      <c r="AK159" s="21">
        <f t="shared" si="173"/>
        <v>3009989.4179426199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263105.46633951401</v>
      </c>
    </row>
    <row r="162" spans="1:39" ht="15" x14ac:dyDescent="0.2">
      <c r="G162" s="58" t="s">
        <v>114</v>
      </c>
      <c r="H162" s="57"/>
      <c r="I162" s="57"/>
      <c r="J162" s="11">
        <f>H$161</f>
        <v>263105.46633951401</v>
      </c>
      <c r="K162" s="11">
        <f>J162*$C$10</f>
        <v>105242.18653580561</v>
      </c>
      <c r="L162" s="24">
        <f>$C$171</f>
        <v>37014.347436273929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263105.46633951401</v>
      </c>
      <c r="AE162" s="5">
        <f>-$W162*K162</f>
        <v>-105242.18653580561</v>
      </c>
      <c r="AF162" s="5">
        <f>-$W162*L162</f>
        <v>-37014.347436273929</v>
      </c>
      <c r="AG162" s="5"/>
      <c r="AH162" s="5">
        <f>SUM(AD162:AG162)</f>
        <v>120848.93236743446</v>
      </c>
      <c r="AI162" s="42">
        <f>Y162-AA162</f>
        <v>0</v>
      </c>
      <c r="AJ162" s="42"/>
      <c r="AK162" s="42">
        <f>SUM(AH162:AJ162)</f>
        <v>120848.93236743446</v>
      </c>
      <c r="AL162" s="6" t="s">
        <v>39</v>
      </c>
      <c r="AM162" s="36">
        <f>AK189</f>
        <v>3145575.1289315396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263105.46633951401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L'!$B$136:$AV$256, 19)</f>
        <v>5.9740225600985157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5.974022560098516E-3</v>
      </c>
      <c r="V163" s="39">
        <f>MIN(S163*T163,T163-U163)</f>
        <v>2.6703721500000001E-3</v>
      </c>
      <c r="W163" s="32">
        <f>T163-SUM(U163:V163)</f>
        <v>0.99135560528990152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5.9702309481813209</v>
      </c>
      <c r="AC163" s="32"/>
      <c r="AD163" s="5">
        <f t="shared" ref="AD163:AD165" si="182">$W163*J163</f>
        <v>260831.07883809073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-3597.7296323455694</v>
      </c>
      <c r="AH163" s="5">
        <f t="shared" ref="AH163:AH171" si="184">SUM(AD163:AG163)</f>
        <v>257233.34920574515</v>
      </c>
      <c r="AI163" s="42">
        <f>-M163*$W162*(N163-N162)/1000</f>
        <v>0</v>
      </c>
      <c r="AJ163" s="42">
        <f>$D$6*SUM(Y163:Z163,AD163:AE163)</f>
        <v>25588.1196206657</v>
      </c>
      <c r="AK163" s="42">
        <f t="shared" ref="AK163" si="185">SUM(AH163:AJ163)</f>
        <v>282821.46882641083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263105.46633951401</v>
      </c>
      <c r="K164" s="11">
        <f t="shared" ref="K164:K182" si="187">J164*$C$11</f>
        <v>2631.0546633951403</v>
      </c>
      <c r="L164" s="24">
        <f>$C$172</f>
        <v>29121.183446088507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L'!$B$136:$AV$256, 19)</f>
        <v>6.6486838562868593</v>
      </c>
      <c r="S164" s="46">
        <f>VLOOKUP(I164, '[1]Lapse Rates'!$A$4:$F$24, 4)</f>
        <v>2.4152155999999998E-3</v>
      </c>
      <c r="T164" s="33">
        <f t="shared" ref="T164:T166" si="188">W163</f>
        <v>0.99135560528990152</v>
      </c>
      <c r="U164" s="33">
        <f>T164*R164/1000</f>
        <v>6.5912100087304557E-3</v>
      </c>
      <c r="V164" s="39">
        <f t="shared" ref="V164:V182" si="189">MIN(S164*T164,T164-U164)</f>
        <v>2.3943375230436126E-3</v>
      </c>
      <c r="W164" s="32">
        <f>T164-SUM(U164:V164)</f>
        <v>0.98237005775812747</v>
      </c>
      <c r="X164" s="32"/>
      <c r="Y164" s="5">
        <f t="shared" ref="Y164:Z179" si="190">AA163</f>
        <v>0</v>
      </c>
      <c r="Z164" s="5">
        <f t="shared" si="190"/>
        <v>5.9702309481813209</v>
      </c>
      <c r="AA164" s="5">
        <f>O164*W164</f>
        <v>0</v>
      </c>
      <c r="AB164" s="5">
        <f t="shared" si="181"/>
        <v>5.9161173751361931</v>
      </c>
      <c r="AC164" s="32"/>
      <c r="AD164" s="5">
        <f t="shared" si="182"/>
        <v>258466.93216442745</v>
      </c>
      <c r="AE164" s="5">
        <f t="shared" si="183"/>
        <v>-2584.6693216442745</v>
      </c>
      <c r="AF164" s="5">
        <f t="shared" si="183"/>
        <v>-28607.778663918991</v>
      </c>
      <c r="AG164" s="5">
        <f t="shared" ref="AG164:AG167" si="191">-U164*M164</f>
        <v>-3969.4178123477336</v>
      </c>
      <c r="AH164" s="5">
        <f t="shared" si="184"/>
        <v>223305.06636651646</v>
      </c>
      <c r="AI164" s="42">
        <f>-M164*($W163*N164-$W162*N163)/1000</f>
        <v>0</v>
      </c>
      <c r="AJ164" s="42">
        <f t="shared" ref="AJ164:AJ165" si="192">$D$6*SUM(Y164:Z164,AD164:AE164)</f>
        <v>25102.635664533049</v>
      </c>
      <c r="AK164" s="42">
        <f>SUM(AH164:AJ164)</f>
        <v>248407.7020310495</v>
      </c>
      <c r="AL164" s="48" t="s">
        <v>59</v>
      </c>
      <c r="AM164" s="54">
        <f>AK189/AD189</f>
        <v>0.90656071122807813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263105.46633951401</v>
      </c>
      <c r="K165" s="11">
        <f t="shared" si="187"/>
        <v>2631.0546633951403</v>
      </c>
      <c r="L165" s="24">
        <f t="shared" ref="L165:L182" si="193">$C$172</f>
        <v>29121.183446088507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L'!$B$136:$AV$256, 19)</f>
        <v>7.3805254311712751</v>
      </c>
      <c r="S165" s="46">
        <f>VLOOKUP(I165, '[1]Lapse Rates'!$A$4:$F$24, 4)</f>
        <v>2.3963082999999999E-3</v>
      </c>
      <c r="T165" s="33">
        <f t="shared" si="188"/>
        <v>0.98237005775812747</v>
      </c>
      <c r="U165" s="33">
        <f t="shared" ref="U165:U182" si="194">T165*R165/1000</f>
        <v>7.2504071941050536E-3</v>
      </c>
      <c r="V165" s="39">
        <f t="shared" si="189"/>
        <v>2.35406152307728E-3</v>
      </c>
      <c r="W165" s="32">
        <f t="shared" ref="W165:W182" si="195">T165-SUM(U165:V165)</f>
        <v>0.97276558904094512</v>
      </c>
      <c r="X165" s="32"/>
      <c r="Y165" s="5">
        <f t="shared" si="190"/>
        <v>0</v>
      </c>
      <c r="Z165" s="5">
        <f t="shared" si="190"/>
        <v>5.9161173751361931</v>
      </c>
      <c r="AA165" s="5">
        <f t="shared" ref="AA165:AA182" si="196">O165*W165</f>
        <v>0</v>
      </c>
      <c r="AB165" s="5">
        <f t="shared" si="181"/>
        <v>5.8582764792253936</v>
      </c>
      <c r="AC165" s="32"/>
      <c r="AD165" s="5">
        <f t="shared" si="182"/>
        <v>255939.94394364991</v>
      </c>
      <c r="AE165" s="5">
        <f t="shared" si="183"/>
        <v>-2559.3994394364991</v>
      </c>
      <c r="AF165" s="5">
        <f>-$W165*L165</f>
        <v>-28328.085168503709</v>
      </c>
      <c r="AG165" s="5">
        <f t="shared" si="191"/>
        <v>-4366.4054740986921</v>
      </c>
      <c r="AH165" s="5">
        <f t="shared" si="184"/>
        <v>220686.053861611</v>
      </c>
      <c r="AI165" s="42">
        <f>-M165*($W164*N165-$W163*N164)/1000</f>
        <v>0</v>
      </c>
      <c r="AJ165" s="42">
        <f t="shared" si="192"/>
        <v>24857.211786977838</v>
      </c>
      <c r="AK165" s="42">
        <f t="shared" ref="AK165:AK172" si="197">SUM(AH165:AJ165)</f>
        <v>245543.26564858883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263105.46633951401</v>
      </c>
      <c r="K166" s="11">
        <f t="shared" si="187"/>
        <v>2631.0546633951403</v>
      </c>
      <c r="L166" s="24">
        <f t="shared" si="193"/>
        <v>29121.183446088507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L'!$B$136:$AV$256, 19)</f>
        <v>8.171416126833984</v>
      </c>
      <c r="S166" s="46">
        <f>VLOOKUP(I166, '[1]Lapse Rates'!$A$4:$F$24, 4)</f>
        <v>2.1941491999999999E-3</v>
      </c>
      <c r="T166" s="33">
        <f t="shared" si="188"/>
        <v>0.97276558904094512</v>
      </c>
      <c r="U166" s="33">
        <f t="shared" si="194"/>
        <v>7.9488724219183397E-3</v>
      </c>
      <c r="V166" s="39">
        <f t="shared" si="189"/>
        <v>2.1343928389817184E-3</v>
      </c>
      <c r="W166" s="32">
        <f t="shared" si="195"/>
        <v>0.96268232378004504</v>
      </c>
      <c r="X166" s="32"/>
      <c r="Y166" s="5">
        <f>AA165</f>
        <v>0</v>
      </c>
      <c r="Z166" s="5">
        <f t="shared" si="190"/>
        <v>5.8582764792253936</v>
      </c>
      <c r="AA166" s="5">
        <f t="shared" si="196"/>
        <v>0</v>
      </c>
      <c r="AB166" s="5">
        <f t="shared" si="181"/>
        <v>5.7975521316773273</v>
      </c>
      <c r="AC166" s="32"/>
      <c r="AD166" s="5">
        <f>$W166*J166</f>
        <v>253286.98173495577</v>
      </c>
      <c r="AE166" s="5">
        <f t="shared" si="183"/>
        <v>-2532.8698173495577</v>
      </c>
      <c r="AF166" s="5">
        <f t="shared" si="183"/>
        <v>-28034.448551105463</v>
      </c>
      <c r="AG166" s="5">
        <f t="shared" si="191"/>
        <v>-4787.0414897794599</v>
      </c>
      <c r="AH166" s="5">
        <f t="shared" si="184"/>
        <v>217932.6218767213</v>
      </c>
      <c r="AI166" s="42">
        <f t="shared" ref="AI166:AI182" si="199">-M166*($W165*N166-$W164*N165)/1000</f>
        <v>0</v>
      </c>
      <c r="AJ166" s="42">
        <f>$D$6*SUM(Y166:Z166,AD166:AE166)</f>
        <v>24599.553076039785</v>
      </c>
      <c r="AK166" s="42">
        <f t="shared" si="197"/>
        <v>242532.1749527611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263105.46633951401</v>
      </c>
      <c r="K167" s="11">
        <f t="shared" si="187"/>
        <v>2631.0546633951403</v>
      </c>
      <c r="L167" s="24">
        <f t="shared" si="193"/>
        <v>29121.183446088507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L'!$B$136:$AV$256, 19)</f>
        <v>9.0692455911060446</v>
      </c>
      <c r="S167" s="46">
        <f>VLOOKUP(I167, '[1]Lapse Rates'!$A$4:$F$24, 4)</f>
        <v>1.9313649E-3</v>
      </c>
      <c r="T167" s="33">
        <f>W166</f>
        <v>0.96268232378004504</v>
      </c>
      <c r="U167" s="33">
        <f t="shared" si="194"/>
        <v>8.7308024205778947E-3</v>
      </c>
      <c r="V167" s="39">
        <f t="shared" si="189"/>
        <v>1.8592908499992142E-3</v>
      </c>
      <c r="W167" s="32">
        <f t="shared" si="195"/>
        <v>0.9520922305094679</v>
      </c>
      <c r="X167" s="32"/>
      <c r="Y167" s="5">
        <f t="shared" ref="Y167:Z182" si="200">AA166</f>
        <v>0</v>
      </c>
      <c r="Z167" s="5">
        <f t="shared" si="190"/>
        <v>5.7975521316773273</v>
      </c>
      <c r="AA167" s="5">
        <f t="shared" si="196"/>
        <v>0</v>
      </c>
      <c r="AB167" s="5">
        <f t="shared" si="181"/>
        <v>5.7337755188748636</v>
      </c>
      <c r="AC167" s="32"/>
      <c r="AD167" s="5">
        <f t="shared" ref="AD167:AD181" si="201">$W167*J167</f>
        <v>250500.67030642161</v>
      </c>
      <c r="AE167" s="5">
        <f t="shared" si="183"/>
        <v>-2505.0067030642163</v>
      </c>
      <c r="AF167" s="5">
        <f t="shared" si="183"/>
        <v>-27726.052502261799</v>
      </c>
      <c r="AG167" s="5">
        <f t="shared" si="191"/>
        <v>-5257.9424109422052</v>
      </c>
      <c r="AH167" s="5">
        <f t="shared" si="184"/>
        <v>215011.6686901534</v>
      </c>
      <c r="AI167" s="42">
        <f t="shared" si="199"/>
        <v>0</v>
      </c>
      <c r="AJ167" s="42">
        <f t="shared" ref="AJ167:AJ182" si="202">$D$6*SUM(Y167:Z167,AD167:AE167)</f>
        <v>24328.943339353478</v>
      </c>
      <c r="AK167" s="42">
        <f t="shared" si="197"/>
        <v>239340.61202950688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263105.46633951401</v>
      </c>
      <c r="K168" s="11">
        <f t="shared" si="187"/>
        <v>2631.0546633951403</v>
      </c>
      <c r="L168" s="24">
        <f t="shared" si="193"/>
        <v>29121.183446088507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L'!$B$136:$AV$256, 19)</f>
        <v>10.197607414049687</v>
      </c>
      <c r="S168" s="46">
        <f>VLOOKUP(I168, '[1]Lapse Rates'!$A$4:$F$24, 4)</f>
        <v>1.9726812000000001E-3</v>
      </c>
      <c r="T168" s="33">
        <f t="shared" ref="T168:T182" si="203">W167</f>
        <v>0.9520922305094679</v>
      </c>
      <c r="U168" s="33">
        <f t="shared" si="194"/>
        <v>9.7090627887024532E-3</v>
      </c>
      <c r="V168" s="39">
        <f t="shared" si="189"/>
        <v>1.8781744437920938E-3</v>
      </c>
      <c r="W168" s="32">
        <f t="shared" si="195"/>
        <v>0.94050499327697334</v>
      </c>
      <c r="X168" s="32"/>
      <c r="Y168" s="5">
        <f t="shared" si="200"/>
        <v>0</v>
      </c>
      <c r="Z168" s="5">
        <f t="shared" si="190"/>
        <v>5.7337755188748636</v>
      </c>
      <c r="AA168" s="5">
        <f t="shared" si="196"/>
        <v>0</v>
      </c>
      <c r="AB168" s="5">
        <f t="shared" si="181"/>
        <v>5.6639938159619838</v>
      </c>
      <c r="AC168" s="32"/>
      <c r="AD168" s="5">
        <f t="shared" si="201"/>
        <v>247452.00485077957</v>
      </c>
      <c r="AE168" s="5">
        <f t="shared" si="183"/>
        <v>-2474.5200485077958</v>
      </c>
      <c r="AF168" s="5">
        <f t="shared" si="183"/>
        <v>-27388.618441180981</v>
      </c>
      <c r="AG168" s="5">
        <f>-U168*M168</f>
        <v>-5847.0791741774901</v>
      </c>
      <c r="AH168" s="5">
        <f t="shared" si="184"/>
        <v>211741.78718691331</v>
      </c>
      <c r="AI168" s="42">
        <f t="shared" si="199"/>
        <v>0</v>
      </c>
      <c r="AJ168" s="42">
        <f t="shared" si="202"/>
        <v>24032.853742481264</v>
      </c>
      <c r="AK168" s="42">
        <f t="shared" si="197"/>
        <v>235774.64092939458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263105.46633951401</v>
      </c>
      <c r="K169" s="11">
        <f t="shared" si="187"/>
        <v>2631.0546633951403</v>
      </c>
      <c r="L169" s="24">
        <f t="shared" si="193"/>
        <v>29121.183446088507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L'!$B$136:$AV$256, 19)</f>
        <v>11.388056599863914</v>
      </c>
      <c r="S169" s="46">
        <f>VLOOKUP(I169, '[1]Lapse Rates'!$A$4:$F$24, 4)</f>
        <v>1.7228968999999999E-3</v>
      </c>
      <c r="T169" s="33">
        <f t="shared" si="203"/>
        <v>0.94050499327697334</v>
      </c>
      <c r="U169" s="33">
        <f t="shared" si="194"/>
        <v>1.0710524095892803E-2</v>
      </c>
      <c r="V169" s="39">
        <f t="shared" si="189"/>
        <v>1.6203931373514181E-3</v>
      </c>
      <c r="W169" s="32">
        <f t="shared" si="195"/>
        <v>0.92817407604372915</v>
      </c>
      <c r="X169" s="32"/>
      <c r="Y169" s="5">
        <f t="shared" si="200"/>
        <v>0</v>
      </c>
      <c r="Z169" s="5">
        <f t="shared" si="190"/>
        <v>5.6639938159619838</v>
      </c>
      <c r="AA169" s="5">
        <f t="shared" si="196"/>
        <v>0</v>
      </c>
      <c r="AB169" s="5">
        <f t="shared" si="181"/>
        <v>5.5897334564173899</v>
      </c>
      <c r="AC169" s="32"/>
      <c r="AD169" s="5">
        <f t="shared" si="201"/>
        <v>244207.67312173289</v>
      </c>
      <c r="AE169" s="5">
        <f t="shared" si="183"/>
        <v>-2442.0767312173293</v>
      </c>
      <c r="AF169" s="5">
        <f t="shared" si="183"/>
        <v>-27029.527538373142</v>
      </c>
      <c r="AG169" s="5">
        <f t="shared" ref="AG169:AG182" si="204">-U169*M169</f>
        <v>-6450.1882157454265</v>
      </c>
      <c r="AH169" s="5">
        <f t="shared" si="184"/>
        <v>208285.88063639699</v>
      </c>
      <c r="AI169" s="42">
        <f t="shared" si="199"/>
        <v>0</v>
      </c>
      <c r="AJ169" s="42">
        <f t="shared" si="202"/>
        <v>23717.760643702924</v>
      </c>
      <c r="AK169" s="42">
        <f t="shared" si="197"/>
        <v>232003.64128009992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263105.46633951401</v>
      </c>
      <c r="K170" s="11">
        <f t="shared" si="187"/>
        <v>2631.0546633951403</v>
      </c>
      <c r="L170" s="24">
        <f t="shared" si="193"/>
        <v>29121.183446088507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L'!$B$136:$AV$256, 19)</f>
        <v>12.770602053450686</v>
      </c>
      <c r="S170" s="46">
        <f>VLOOKUP(I170, '[1]Lapse Rates'!$A$4:$F$24, 4)</f>
        <v>1.5750323E-3</v>
      </c>
      <c r="T170" s="33">
        <f t="shared" si="203"/>
        <v>0.92817407604372915</v>
      </c>
      <c r="U170" s="33">
        <f t="shared" si="194"/>
        <v>1.1853341761483741E-2</v>
      </c>
      <c r="V170" s="39">
        <f t="shared" si="189"/>
        <v>1.4619041497915296E-3</v>
      </c>
      <c r="W170" s="32">
        <f t="shared" si="195"/>
        <v>0.91485883013245384</v>
      </c>
      <c r="X170" s="32"/>
      <c r="Y170" s="5">
        <f t="shared" si="200"/>
        <v>0</v>
      </c>
      <c r="Z170" s="5">
        <f t="shared" si="190"/>
        <v>5.5897334564173899</v>
      </c>
      <c r="AA170" s="5">
        <f t="shared" si="196"/>
        <v>0</v>
      </c>
      <c r="AB170" s="5">
        <f t="shared" si="181"/>
        <v>5.5095451841183749</v>
      </c>
      <c r="AC170" s="32"/>
      <c r="AD170" s="5">
        <f t="shared" si="201"/>
        <v>240704.3591368215</v>
      </c>
      <c r="AE170" s="5">
        <f t="shared" si="183"/>
        <v>-2407.0435913682154</v>
      </c>
      <c r="AF170" s="5">
        <f t="shared" si="183"/>
        <v>-26641.771819561112</v>
      </c>
      <c r="AG170" s="5">
        <f t="shared" si="204"/>
        <v>-7138.4261556765914</v>
      </c>
      <c r="AH170" s="5">
        <f t="shared" si="184"/>
        <v>204517.11757021557</v>
      </c>
      <c r="AI170" s="42">
        <f t="shared" si="199"/>
        <v>0</v>
      </c>
      <c r="AJ170" s="42">
        <f t="shared" si="202"/>
        <v>23377.515007861042</v>
      </c>
      <c r="AK170" s="42">
        <f t="shared" si="197"/>
        <v>227894.63257807662</v>
      </c>
    </row>
    <row r="171" spans="1:39" ht="15" x14ac:dyDescent="0.2">
      <c r="A171" s="12"/>
      <c r="B171" s="13">
        <v>1</v>
      </c>
      <c r="C171" s="10">
        <f>$H$161*0.14+$B$174</f>
        <v>37014.347436273929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263105.46633951401</v>
      </c>
      <c r="K171" s="11">
        <f t="shared" si="187"/>
        <v>2631.0546633951403</v>
      </c>
      <c r="L171" s="24">
        <f t="shared" si="193"/>
        <v>29121.183446088507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L'!$B$136:$AV$256, 19)</f>
        <v>14.37776160196581</v>
      </c>
      <c r="S171" s="46">
        <f>VLOOKUP(I171, '[1]Lapse Rates'!$A$4:$F$24, 4)</f>
        <v>1.4424080000000001E-3</v>
      </c>
      <c r="T171" s="33">
        <f t="shared" si="203"/>
        <v>0.91485883013245384</v>
      </c>
      <c r="U171" s="33">
        <f t="shared" si="194"/>
        <v>1.3153622159097756E-2</v>
      </c>
      <c r="V171" s="39">
        <f t="shared" si="189"/>
        <v>1.3195996954536925E-3</v>
      </c>
      <c r="W171" s="32">
        <f t="shared" si="195"/>
        <v>0.90038560827790237</v>
      </c>
      <c r="X171" s="32"/>
      <c r="Y171" s="5">
        <f t="shared" si="200"/>
        <v>0</v>
      </c>
      <c r="Z171" s="5">
        <f t="shared" si="190"/>
        <v>5.5095451841183749</v>
      </c>
      <c r="AA171" s="5">
        <f t="shared" si="196"/>
        <v>0</v>
      </c>
      <c r="AB171" s="5">
        <f t="shared" si="181"/>
        <v>5.4223832448759284</v>
      </c>
      <c r="AC171" s="32"/>
      <c r="AD171" s="5">
        <f t="shared" si="201"/>
        <v>236896.3753513445</v>
      </c>
      <c r="AE171" s="5">
        <f t="shared" si="183"/>
        <v>-2368.9637535134452</v>
      </c>
      <c r="AF171" s="5">
        <f t="shared" si="183"/>
        <v>-26220.294470878784</v>
      </c>
      <c r="AG171" s="5">
        <f t="shared" si="204"/>
        <v>-7921.4927192512823</v>
      </c>
      <c r="AH171" s="5">
        <f t="shared" si="184"/>
        <v>200385.62440770099</v>
      </c>
      <c r="AI171" s="42">
        <f t="shared" si="199"/>
        <v>0</v>
      </c>
      <c r="AJ171" s="42">
        <f t="shared" si="202"/>
        <v>23007.67956412979</v>
      </c>
      <c r="AK171" s="42">
        <f t="shared" si="197"/>
        <v>223393.30397183078</v>
      </c>
    </row>
    <row r="172" spans="1:39" ht="15" x14ac:dyDescent="0.2">
      <c r="A172" s="12"/>
      <c r="B172" s="70" t="s">
        <v>49</v>
      </c>
      <c r="C172" s="10">
        <f>$H$161*0.11+$B$174</f>
        <v>29121.183446088507</v>
      </c>
      <c r="D172" s="1"/>
      <c r="E172" s="1"/>
      <c r="F172" s="1"/>
      <c r="I172" s="2">
        <f t="shared" si="186"/>
        <v>10</v>
      </c>
      <c r="J172" s="11">
        <f t="shared" si="176"/>
        <v>263105.46633951401</v>
      </c>
      <c r="K172" s="11">
        <f t="shared" si="187"/>
        <v>2631.0546633951403</v>
      </c>
      <c r="L172" s="24">
        <f t="shared" si="193"/>
        <v>29121.183446088507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L'!$B$136:$AV$256, 19)</f>
        <v>16.30169275616505</v>
      </c>
      <c r="S172" s="46">
        <f>VLOOKUP(I172, '[1]Lapse Rates'!$A$4:$F$24, 4)</f>
        <v>1.4007732E-3</v>
      </c>
      <c r="T172" s="33">
        <f t="shared" si="203"/>
        <v>0.90038560827790237</v>
      </c>
      <c r="U172" s="33">
        <f t="shared" si="194"/>
        <v>1.4677809548219144E-2</v>
      </c>
      <c r="V172" s="39">
        <f t="shared" si="189"/>
        <v>1.2612360297413838E-3</v>
      </c>
      <c r="W172" s="32">
        <f t="shared" si="195"/>
        <v>0.88444656269994182</v>
      </c>
      <c r="X172" s="32"/>
      <c r="Y172" s="5">
        <f t="shared" si="200"/>
        <v>0</v>
      </c>
      <c r="Z172" s="5">
        <f t="shared" si="190"/>
        <v>5.4223832448759284</v>
      </c>
      <c r="AA172" s="5">
        <f t="shared" si="196"/>
        <v>0</v>
      </c>
      <c r="AB172" s="5">
        <f t="shared" si="181"/>
        <v>5.3263936900822326</v>
      </c>
      <c r="AC172" s="32"/>
      <c r="AD172" s="5">
        <f t="shared" si="201"/>
        <v>232702.7253315484</v>
      </c>
      <c r="AE172" s="5">
        <f t="shared" si="183"/>
        <v>-2327.0272533154844</v>
      </c>
      <c r="AF172" s="5">
        <f t="shared" si="183"/>
        <v>-25756.130600647426</v>
      </c>
      <c r="AG172" s="5">
        <f t="shared" si="204"/>
        <v>-8839.4025664144665</v>
      </c>
      <c r="AH172" s="5">
        <f>SUM(AD172:AG172)</f>
        <v>195780.16491117101</v>
      </c>
      <c r="AI172" s="42">
        <f t="shared" si="199"/>
        <v>0</v>
      </c>
      <c r="AJ172" s="42">
        <f t="shared" si="202"/>
        <v>22600.387917270971</v>
      </c>
      <c r="AK172" s="42">
        <f t="shared" si="197"/>
        <v>218380.55282844199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263105.46633951401</v>
      </c>
      <c r="K173" s="11">
        <f t="shared" si="187"/>
        <v>2631.0546633951403</v>
      </c>
      <c r="L173" s="24">
        <f t="shared" si="193"/>
        <v>29121.183446088507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L'!$B$136:$AV$256, 19)</f>
        <v>18.54066313106939</v>
      </c>
      <c r="S173" s="46">
        <f>VLOOKUP(I173, '[1]Lapse Rates'!$A$4:$F$24, 4)</f>
        <v>1.2298243999999999E-3</v>
      </c>
      <c r="T173" s="33">
        <f t="shared" si="203"/>
        <v>0.88444656269994182</v>
      </c>
      <c r="U173" s="33">
        <f t="shared" si="194"/>
        <v>1.6398225776451864E-2</v>
      </c>
      <c r="V173" s="39">
        <f t="shared" si="189"/>
        <v>1.0877139633045183E-3</v>
      </c>
      <c r="W173" s="32">
        <f t="shared" si="195"/>
        <v>0.86696062296018539</v>
      </c>
      <c r="X173" s="31"/>
      <c r="Y173" s="5">
        <f t="shared" si="200"/>
        <v>0</v>
      </c>
      <c r="Z173" s="5">
        <f t="shared" si="190"/>
        <v>5.3263936900822326</v>
      </c>
      <c r="AA173" s="5">
        <f t="shared" si="196"/>
        <v>0</v>
      </c>
      <c r="AB173" s="5">
        <f t="shared" si="181"/>
        <v>5.2210882900468949</v>
      </c>
      <c r="AC173" s="32"/>
      <c r="AD173" s="5">
        <f t="shared" si="201"/>
        <v>228102.07900193514</v>
      </c>
      <c r="AE173" s="5">
        <f t="shared" si="183"/>
        <v>-2281.0207900193518</v>
      </c>
      <c r="AF173" s="5">
        <f t="shared" si="183"/>
        <v>-25246.91934175873</v>
      </c>
      <c r="AG173" s="5">
        <f t="shared" si="204"/>
        <v>-9875.4871111268294</v>
      </c>
      <c r="AH173" s="5">
        <f t="shared" ref="AH173:AH182" si="205">SUM(AD173:AG173)</f>
        <v>190698.65175903021</v>
      </c>
      <c r="AI173" s="42">
        <f t="shared" si="199"/>
        <v>0</v>
      </c>
      <c r="AJ173" s="42">
        <f t="shared" si="202"/>
        <v>22153.568329809936</v>
      </c>
      <c r="AK173" s="42">
        <f t="shared" ref="AK173:AK182" si="206">SUM(AH173:AJ173)</f>
        <v>212852.22008884014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263105.46633951401</v>
      </c>
      <c r="K174" s="11">
        <f t="shared" si="187"/>
        <v>2631.0546633951403</v>
      </c>
      <c r="L174" s="24">
        <f t="shared" si="193"/>
        <v>29121.183446088507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L'!$B$136:$AV$256, 19)</f>
        <v>21.13747923576318</v>
      </c>
      <c r="S174" s="46">
        <f>VLOOKUP(I174, '[1]Lapse Rates'!$A$4:$F$24, 4)</f>
        <v>1.0984558E-3</v>
      </c>
      <c r="T174" s="33">
        <f t="shared" si="203"/>
        <v>0.86696062296018539</v>
      </c>
      <c r="U174" s="33">
        <f t="shared" si="194"/>
        <v>1.8325362166045231E-2</v>
      </c>
      <c r="V174" s="39">
        <f t="shared" si="189"/>
        <v>9.5231792466222878E-4</v>
      </c>
      <c r="W174" s="32">
        <f t="shared" si="195"/>
        <v>0.84768294286947787</v>
      </c>
      <c r="X174" s="31"/>
      <c r="Y174" s="5">
        <f t="shared" si="200"/>
        <v>0</v>
      </c>
      <c r="Z174" s="5">
        <f t="shared" si="190"/>
        <v>5.2210882900468949</v>
      </c>
      <c r="AA174" s="5">
        <f t="shared" si="196"/>
        <v>0</v>
      </c>
      <c r="AB174" s="5">
        <f t="shared" si="181"/>
        <v>5.1049925100134281</v>
      </c>
      <c r="AC174" s="32"/>
      <c r="AD174" s="5">
        <f t="shared" si="201"/>
        <v>223030.01599172558</v>
      </c>
      <c r="AE174" s="5">
        <f t="shared" si="183"/>
        <v>-2230.3001599172562</v>
      </c>
      <c r="AF174" s="5">
        <f t="shared" si="183"/>
        <v>-24685.53048342223</v>
      </c>
      <c r="AG174" s="5">
        <f t="shared" si="204"/>
        <v>-11036.064531895254</v>
      </c>
      <c r="AH174" s="5">
        <f t="shared" si="205"/>
        <v>185078.12081649087</v>
      </c>
      <c r="AI174" s="42">
        <f t="shared" si="199"/>
        <v>0</v>
      </c>
      <c r="AJ174" s="42">
        <f t="shared" si="202"/>
        <v>21660.964311861651</v>
      </c>
      <c r="AK174" s="42">
        <f t="shared" si="206"/>
        <v>206739.08512835251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263105.46633951401</v>
      </c>
      <c r="K175" s="11">
        <f t="shared" si="187"/>
        <v>2631.0546633951403</v>
      </c>
      <c r="L175" s="24">
        <f t="shared" si="193"/>
        <v>29121.183446088507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L'!$B$136:$AV$256, 19)</f>
        <v>24.165792442903481</v>
      </c>
      <c r="S175" s="46">
        <f>VLOOKUP(I175, '[1]Lapse Rates'!$A$4:$F$24, 4)</f>
        <v>9.9047419999999994E-4</v>
      </c>
      <c r="T175" s="33">
        <f t="shared" si="203"/>
        <v>0.84768294286947787</v>
      </c>
      <c r="U175" s="33">
        <f t="shared" si="194"/>
        <v>2.048493005477341E-2</v>
      </c>
      <c r="V175" s="39">
        <f t="shared" si="189"/>
        <v>8.3960808469229174E-4</v>
      </c>
      <c r="W175" s="32">
        <f t="shared" si="195"/>
        <v>0.82635840473001221</v>
      </c>
      <c r="X175" s="31"/>
      <c r="Y175" s="5">
        <f t="shared" si="200"/>
        <v>0</v>
      </c>
      <c r="Z175" s="5">
        <f t="shared" si="190"/>
        <v>5.1049925100134281</v>
      </c>
      <c r="AA175" s="5">
        <f t="shared" si="196"/>
        <v>0</v>
      </c>
      <c r="AB175" s="5">
        <f t="shared" si="181"/>
        <v>4.9765699572215052</v>
      </c>
      <c r="AC175" s="32"/>
      <c r="AD175" s="5">
        <f t="shared" si="201"/>
        <v>217419.41344006671</v>
      </c>
      <c r="AE175" s="5">
        <f t="shared" si="183"/>
        <v>-2174.1941344006673</v>
      </c>
      <c r="AF175" s="5">
        <f t="shared" si="183"/>
        <v>-24064.534696359737</v>
      </c>
      <c r="AG175" s="5">
        <f t="shared" si="204"/>
        <v>-12336.618941956136</v>
      </c>
      <c r="AH175" s="5">
        <f t="shared" si="205"/>
        <v>178844.06566735017</v>
      </c>
      <c r="AI175" s="42">
        <f t="shared" si="199"/>
        <v>0</v>
      </c>
      <c r="AJ175" s="42">
        <f t="shared" si="202"/>
        <v>21116.056813651074</v>
      </c>
      <c r="AK175" s="42">
        <f t="shared" si="206"/>
        <v>199960.12248100125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263105.46633951401</v>
      </c>
      <c r="K176" s="11">
        <f t="shared" si="187"/>
        <v>2631.0546633951403</v>
      </c>
      <c r="L176" s="24">
        <f t="shared" si="193"/>
        <v>29121.183446088507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L'!$B$136:$AV$256, 19)</f>
        <v>27.594643178615716</v>
      </c>
      <c r="S176" s="46">
        <f>VLOOKUP(I176, '[1]Lapse Rates'!$A$4:$F$24, 4)</f>
        <v>9.2791330000000004E-4</v>
      </c>
      <c r="T176" s="33">
        <f t="shared" si="203"/>
        <v>0.82635840473001221</v>
      </c>
      <c r="U176" s="33">
        <f t="shared" si="194"/>
        <v>2.2803065316174796E-2</v>
      </c>
      <c r="V176" s="39">
        <f t="shared" si="189"/>
        <v>7.6678895431576131E-4</v>
      </c>
      <c r="W176" s="32">
        <f t="shared" si="195"/>
        <v>0.80278855045952169</v>
      </c>
      <c r="X176" s="31"/>
      <c r="Y176" s="5">
        <f t="shared" si="200"/>
        <v>0</v>
      </c>
      <c r="Z176" s="5">
        <f t="shared" si="190"/>
        <v>4.9765699572215052</v>
      </c>
      <c r="AA176" s="5">
        <f t="shared" si="196"/>
        <v>0</v>
      </c>
      <c r="AB176" s="5">
        <f t="shared" si="181"/>
        <v>4.8346254595468725</v>
      </c>
      <c r="AC176" s="32"/>
      <c r="AD176" s="5">
        <f t="shared" si="201"/>
        <v>211218.05594067494</v>
      </c>
      <c r="AE176" s="5">
        <f t="shared" si="183"/>
        <v>-2112.1805594067496</v>
      </c>
      <c r="AF176" s="5">
        <f t="shared" si="183"/>
        <v>-23378.152646351213</v>
      </c>
      <c r="AG176" s="5">
        <f t="shared" si="204"/>
        <v>-13732.667222294631</v>
      </c>
      <c r="AH176" s="5">
        <f t="shared" si="205"/>
        <v>171995.05551262232</v>
      </c>
      <c r="AI176" s="42">
        <f t="shared" si="199"/>
        <v>0</v>
      </c>
      <c r="AJ176" s="42">
        <f t="shared" si="202"/>
        <v>20513.774576415213</v>
      </c>
      <c r="AK176" s="42">
        <f t="shared" si="206"/>
        <v>192508.83008903754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263105.46633951401</v>
      </c>
      <c r="K177" s="11">
        <f t="shared" si="187"/>
        <v>2631.0546633951403</v>
      </c>
      <c r="L177" s="24">
        <f t="shared" si="193"/>
        <v>29121.183446088507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L'!$B$136:$AV$256, 19)</f>
        <v>31.459358932631869</v>
      </c>
      <c r="S177" s="46">
        <f>VLOOKUP(I177, '[1]Lapse Rates'!$A$4:$F$24, 4)</f>
        <v>7.1178370000000003E-4</v>
      </c>
      <c r="T177" s="33">
        <f t="shared" si="203"/>
        <v>0.80278855045952169</v>
      </c>
      <c r="U177" s="33">
        <f t="shared" si="194"/>
        <v>2.5255213155913343E-2</v>
      </c>
      <c r="V177" s="39">
        <f t="shared" si="189"/>
        <v>5.7141180476371505E-4</v>
      </c>
      <c r="W177" s="32">
        <f t="shared" si="195"/>
        <v>0.77696192549884469</v>
      </c>
      <c r="X177" s="31"/>
      <c r="Y177" s="5">
        <f t="shared" si="200"/>
        <v>0</v>
      </c>
      <c r="Z177" s="5">
        <f t="shared" si="190"/>
        <v>4.8346254595468725</v>
      </c>
      <c r="AA177" s="5">
        <f t="shared" si="196"/>
        <v>0</v>
      </c>
      <c r="AB177" s="5">
        <f t="shared" si="181"/>
        <v>4.6790900343124369</v>
      </c>
      <c r="AC177" s="32"/>
      <c r="AD177" s="5">
        <f t="shared" si="201"/>
        <v>204422.92973642028</v>
      </c>
      <c r="AE177" s="5">
        <f t="shared" si="183"/>
        <v>-2044.2292973642029</v>
      </c>
      <c r="AF177" s="5">
        <f t="shared" si="183"/>
        <v>-22626.050763078008</v>
      </c>
      <c r="AG177" s="5">
        <f t="shared" si="204"/>
        <v>-15209.421763672537</v>
      </c>
      <c r="AH177" s="5">
        <f t="shared" si="205"/>
        <v>164543.22791230556</v>
      </c>
      <c r="AI177" s="42">
        <f t="shared" si="199"/>
        <v>0</v>
      </c>
      <c r="AJ177" s="42">
        <f t="shared" si="202"/>
        <v>19853.824789828985</v>
      </c>
      <c r="AK177" s="42">
        <f t="shared" si="206"/>
        <v>184397.05270213453</v>
      </c>
    </row>
    <row r="178" spans="1:39" ht="15" x14ac:dyDescent="0.2">
      <c r="I178" s="2">
        <f t="shared" si="186"/>
        <v>16</v>
      </c>
      <c r="J178" s="11">
        <f t="shared" si="176"/>
        <v>263105.46633951401</v>
      </c>
      <c r="K178" s="11">
        <f t="shared" si="187"/>
        <v>2631.0546633951403</v>
      </c>
      <c r="L178" s="24">
        <f t="shared" si="193"/>
        <v>29121.183446088507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L'!$B$136:$AV$256, 19)</f>
        <v>35.738306342013168</v>
      </c>
      <c r="S178" s="46">
        <f>VLOOKUP(I178, '[1]Lapse Rates'!$A$4:$F$24, 4)</f>
        <v>6.4944269999999999E-4</v>
      </c>
      <c r="T178" s="33">
        <f t="shared" si="203"/>
        <v>0.77696192549884469</v>
      </c>
      <c r="U178" s="33">
        <f t="shared" si="194"/>
        <v>2.7767303309558122E-2</v>
      </c>
      <c r="V178" s="39">
        <f t="shared" si="189"/>
        <v>5.0459225069316848E-4</v>
      </c>
      <c r="W178" s="32">
        <f t="shared" si="195"/>
        <v>0.74869002993859335</v>
      </c>
      <c r="X178" s="31"/>
      <c r="Y178" s="5">
        <f t="shared" si="200"/>
        <v>0</v>
      </c>
      <c r="Z178" s="5">
        <f t="shared" si="190"/>
        <v>4.6790900343124369</v>
      </c>
      <c r="AA178" s="5">
        <f t="shared" si="196"/>
        <v>0</v>
      </c>
      <c r="AB178" s="5">
        <f t="shared" si="181"/>
        <v>4.5088284803988916</v>
      </c>
      <c r="AC178" s="32"/>
      <c r="AD178" s="5">
        <f t="shared" si="201"/>
        <v>196984.43947073832</v>
      </c>
      <c r="AE178" s="5">
        <f t="shared" si="183"/>
        <v>-1969.8443947073833</v>
      </c>
      <c r="AF178" s="5">
        <f t="shared" si="183"/>
        <v>-21802.739706099273</v>
      </c>
      <c r="AG178" s="5">
        <f t="shared" si="204"/>
        <v>-16722.275304811879</v>
      </c>
      <c r="AH178" s="5">
        <f t="shared" si="205"/>
        <v>156489.58006511978</v>
      </c>
      <c r="AI178" s="42">
        <f t="shared" si="199"/>
        <v>0</v>
      </c>
      <c r="AJ178" s="42">
        <f t="shared" si="202"/>
        <v>19131.390795691001</v>
      </c>
      <c r="AK178" s="42">
        <f t="shared" si="206"/>
        <v>175620.97086081078</v>
      </c>
    </row>
    <row r="179" spans="1:39" ht="15" x14ac:dyDescent="0.2">
      <c r="I179" s="2">
        <f t="shared" si="186"/>
        <v>17</v>
      </c>
      <c r="J179" s="11">
        <f t="shared" si="176"/>
        <v>263105.46633951401</v>
      </c>
      <c r="K179" s="11">
        <f t="shared" si="187"/>
        <v>2631.0546633951403</v>
      </c>
      <c r="L179" s="24">
        <f t="shared" si="193"/>
        <v>29121.183446088507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L'!$B$136:$AV$256, 19)</f>
        <v>40.504824622354946</v>
      </c>
      <c r="S179" s="46">
        <f>VLOOKUP(I179, '[1]Lapse Rates'!$A$4:$F$24, 4)</f>
        <v>5.2983399999999997E-4</v>
      </c>
      <c r="T179" s="33">
        <f t="shared" si="203"/>
        <v>0.74869002993859335</v>
      </c>
      <c r="U179" s="33">
        <f t="shared" si="194"/>
        <v>3.0325558359168399E-2</v>
      </c>
      <c r="V179" s="39">
        <f t="shared" si="189"/>
        <v>3.9668143332248463E-4</v>
      </c>
      <c r="W179" s="32">
        <f t="shared" si="195"/>
        <v>0.71796779014610246</v>
      </c>
      <c r="X179" s="31"/>
      <c r="Y179" s="5">
        <f t="shared" si="200"/>
        <v>0</v>
      </c>
      <c r="Z179" s="5">
        <f t="shared" si="190"/>
        <v>4.5088284803988916</v>
      </c>
      <c r="AA179" s="5">
        <f t="shared" si="196"/>
        <v>0</v>
      </c>
      <c r="AB179" s="5">
        <f t="shared" si="181"/>
        <v>4.3238102429189711</v>
      </c>
      <c r="AC179" s="32"/>
      <c r="AD179" s="5">
        <f t="shared" si="201"/>
        <v>188901.25024314062</v>
      </c>
      <c r="AE179" s="5">
        <f t="shared" si="183"/>
        <v>-1889.0125024314063</v>
      </c>
      <c r="AF179" s="5">
        <f t="shared" si="183"/>
        <v>-20908.071725227426</v>
      </c>
      <c r="AG179" s="5">
        <f t="shared" si="204"/>
        <v>-18262.930685083626</v>
      </c>
      <c r="AH179" s="5">
        <f t="shared" si="205"/>
        <v>147841.23533039817</v>
      </c>
      <c r="AI179" s="42">
        <f t="shared" si="199"/>
        <v>0</v>
      </c>
      <c r="AJ179" s="42">
        <f t="shared" si="202"/>
        <v>18346.342838437504</v>
      </c>
      <c r="AK179" s="42">
        <f t="shared" si="206"/>
        <v>166187.57816883567</v>
      </c>
    </row>
    <row r="180" spans="1:39" ht="15" x14ac:dyDescent="0.2">
      <c r="I180" s="2">
        <f t="shared" si="186"/>
        <v>18</v>
      </c>
      <c r="J180" s="11">
        <f t="shared" si="176"/>
        <v>263105.46633951401</v>
      </c>
      <c r="K180" s="11">
        <f t="shared" si="187"/>
        <v>2631.0546633951403</v>
      </c>
      <c r="L180" s="24">
        <f t="shared" si="193"/>
        <v>29121.183446088507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L'!$B$136:$AV$256, 19)</f>
        <v>45.926297521199707</v>
      </c>
      <c r="S180" s="46">
        <f>VLOOKUP(I180, '[1]Lapse Rates'!$A$4:$F$24, 4)</f>
        <v>4.565131E-4</v>
      </c>
      <c r="T180" s="33">
        <f t="shared" si="203"/>
        <v>0.71796779014610246</v>
      </c>
      <c r="U180" s="33">
        <f t="shared" si="194"/>
        <v>3.2973602340888176E-2</v>
      </c>
      <c r="V180" s="39">
        <f t="shared" si="189"/>
        <v>3.277617015797467E-4</v>
      </c>
      <c r="W180" s="32">
        <f t="shared" si="195"/>
        <v>0.68466642610363448</v>
      </c>
      <c r="X180" s="31"/>
      <c r="Y180" s="5">
        <f t="shared" si="200"/>
        <v>0</v>
      </c>
      <c r="Z180" s="5">
        <f t="shared" si="200"/>
        <v>4.3238102429189711</v>
      </c>
      <c r="AA180" s="5">
        <f t="shared" si="196"/>
        <v>0</v>
      </c>
      <c r="AB180" s="5">
        <f t="shared" si="181"/>
        <v>4.123259771259657</v>
      </c>
      <c r="AC180" s="32"/>
      <c r="AD180" s="5">
        <f t="shared" si="201"/>
        <v>180139.47932700516</v>
      </c>
      <c r="AE180" s="5">
        <f t="shared" si="183"/>
        <v>-1801.3947932700517</v>
      </c>
      <c r="AF180" s="5">
        <f t="shared" si="183"/>
        <v>-19938.296593941741</v>
      </c>
      <c r="AG180" s="5">
        <f t="shared" si="204"/>
        <v>-19857.659564150745</v>
      </c>
      <c r="AH180" s="5">
        <f t="shared" si="205"/>
        <v>138542.12837564264</v>
      </c>
      <c r="AI180" s="42">
        <f t="shared" si="199"/>
        <v>0</v>
      </c>
      <c r="AJ180" s="42">
        <f t="shared" si="202"/>
        <v>17495.390258544248</v>
      </c>
      <c r="AK180" s="42">
        <f t="shared" si="206"/>
        <v>156037.51863418688</v>
      </c>
    </row>
    <row r="181" spans="1:39" ht="15" x14ac:dyDescent="0.2">
      <c r="I181" s="2">
        <f t="shared" si="186"/>
        <v>19</v>
      </c>
      <c r="J181" s="11">
        <f t="shared" si="176"/>
        <v>263105.46633951401</v>
      </c>
      <c r="K181" s="11">
        <f t="shared" si="187"/>
        <v>2631.0546633951403</v>
      </c>
      <c r="L181" s="24">
        <f t="shared" si="193"/>
        <v>29121.183446088507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L'!$B$136:$AV$256, 19)</f>
        <v>52.085660750454068</v>
      </c>
      <c r="S181" s="46">
        <f>VLOOKUP(I181, '[1]Lapse Rates'!$A$4:$F$24, 4)</f>
        <v>3.5534066900000001E-2</v>
      </c>
      <c r="T181" s="33">
        <f t="shared" si="203"/>
        <v>0.68466642610363448</v>
      </c>
      <c r="U181" s="33">
        <f t="shared" si="194"/>
        <v>3.5661303197259735E-2</v>
      </c>
      <c r="V181" s="39">
        <f t="shared" si="189"/>
        <v>2.4328982589350456E-2</v>
      </c>
      <c r="W181" s="32">
        <f t="shared" si="195"/>
        <v>0.62467614031702434</v>
      </c>
      <c r="X181" s="31"/>
      <c r="Y181" s="5">
        <f t="shared" si="200"/>
        <v>0</v>
      </c>
      <c r="Z181" s="5">
        <f t="shared" si="200"/>
        <v>4.123259771259657</v>
      </c>
      <c r="AA181" s="5">
        <f t="shared" si="196"/>
        <v>0</v>
      </c>
      <c r="AB181" s="5">
        <f t="shared" si="181"/>
        <v>3.7619808730698123</v>
      </c>
      <c r="AC181" s="32"/>
      <c r="AD181" s="5">
        <f t="shared" si="201"/>
        <v>164355.70720927836</v>
      </c>
      <c r="AE181" s="5">
        <f t="shared" si="183"/>
        <v>-1643.557072092784</v>
      </c>
      <c r="AF181" s="5">
        <f t="shared" si="183"/>
        <v>-18191.308476566592</v>
      </c>
      <c r="AG181" s="5">
        <f t="shared" si="204"/>
        <v>-21476.270963182531</v>
      </c>
      <c r="AH181" s="5">
        <f t="shared" si="205"/>
        <v>123044.57069743646</v>
      </c>
      <c r="AI181" s="42">
        <f t="shared" si="199"/>
        <v>0</v>
      </c>
      <c r="AJ181" s="42">
        <f t="shared" si="202"/>
        <v>15962.466420241468</v>
      </c>
      <c r="AK181" s="42">
        <f t="shared" si="206"/>
        <v>139007.03711767792</v>
      </c>
    </row>
    <row r="182" spans="1:39" ht="15" x14ac:dyDescent="0.2">
      <c r="I182" s="2">
        <f t="shared" si="186"/>
        <v>20</v>
      </c>
      <c r="J182" s="11">
        <f t="shared" si="176"/>
        <v>263105.46633951401</v>
      </c>
      <c r="K182" s="11">
        <f t="shared" si="187"/>
        <v>2631.0546633951403</v>
      </c>
      <c r="L182" s="24">
        <f t="shared" si="193"/>
        <v>29121.183446088507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L'!$B$136:$AV$256, 19)</f>
        <v>59.106550020750845</v>
      </c>
      <c r="S182" s="46">
        <f>VLOOKUP(I182, '[1]Lapse Rates'!$A$4:$F$24, 4)</f>
        <v>0</v>
      </c>
      <c r="T182" s="33">
        <f t="shared" si="203"/>
        <v>0.62467614031702434</v>
      </c>
      <c r="U182" s="33">
        <f t="shared" si="194"/>
        <v>3.6922451534417776E-2</v>
      </c>
      <c r="V182" s="39">
        <f t="shared" si="189"/>
        <v>0</v>
      </c>
      <c r="W182" s="32">
        <f t="shared" si="195"/>
        <v>0.58775368878260659</v>
      </c>
      <c r="X182" s="31"/>
      <c r="Y182" s="5">
        <f t="shared" si="200"/>
        <v>0</v>
      </c>
      <c r="Z182" s="5">
        <f t="shared" si="200"/>
        <v>3.7619808730698123</v>
      </c>
      <c r="AA182" s="5">
        <f t="shared" si="196"/>
        <v>0</v>
      </c>
      <c r="AB182" s="5">
        <f t="shared" si="181"/>
        <v>3.5396231624186036</v>
      </c>
      <c r="AC182" s="32"/>
      <c r="AD182" s="5">
        <f>$W182*J182</f>
        <v>154641.20837991728</v>
      </c>
      <c r="AE182" s="5">
        <f t="shared" si="183"/>
        <v>-1546.4120837991729</v>
      </c>
      <c r="AF182" s="5">
        <f t="shared" si="183"/>
        <v>-17116.082992153501</v>
      </c>
      <c r="AG182" s="5">
        <f t="shared" si="204"/>
        <v>-22235.771065120884</v>
      </c>
      <c r="AH182" s="5">
        <f t="shared" si="205"/>
        <v>113742.94223884374</v>
      </c>
      <c r="AI182" s="42">
        <f t="shared" si="199"/>
        <v>0</v>
      </c>
      <c r="AJ182" s="42">
        <f t="shared" si="202"/>
        <v>15018.968566972837</v>
      </c>
      <c r="AK182" s="42">
        <f t="shared" si="206"/>
        <v>128761.91080581657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4713308.789860189</v>
      </c>
      <c r="AE185" s="21">
        <f t="shared" ref="AE185:AK185" si="207">SUM(AE162:AE182)</f>
        <v>-147135.90898263137</v>
      </c>
      <c r="AF185" s="21">
        <f t="shared" si="207"/>
        <v>-500704.74261766369</v>
      </c>
      <c r="AG185" s="21">
        <f t="shared" si="207"/>
        <v>-218920.29280407398</v>
      </c>
      <c r="AH185" s="21">
        <f t="shared" si="207"/>
        <v>3846547.8454558202</v>
      </c>
      <c r="AI185" s="21">
        <f t="shared" si="207"/>
        <v>0</v>
      </c>
      <c r="AJ185" s="21">
        <f t="shared" si="207"/>
        <v>432465.40806446975</v>
      </c>
      <c r="AK185" s="21">
        <f t="shared" si="207"/>
        <v>4279013.2535202894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2307725.3574259579</v>
      </c>
      <c r="AE187" s="21">
        <f t="shared" ref="AE187:AK187" si="208">AE162+NPV($D$6,AE163:AE182)</f>
        <v>-123313.09103962069</v>
      </c>
      <c r="AF187" s="21">
        <f t="shared" si="208"/>
        <v>-237027.72321816377</v>
      </c>
      <c r="AG187" s="21">
        <f t="shared" si="208"/>
        <v>-69803.623144086829</v>
      </c>
      <c r="AH187" s="21">
        <f t="shared" si="208"/>
        <v>1877580.9200240867</v>
      </c>
      <c r="AI187" s="21">
        <f t="shared" si="208"/>
        <v>0</v>
      </c>
      <c r="AJ187" s="21">
        <f t="shared" si="208"/>
        <v>198809.12585117534</v>
      </c>
      <c r="AK187" s="21">
        <f t="shared" si="208"/>
        <v>2076390.0458752613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3469789.8220962682</v>
      </c>
      <c r="AE189" s="21">
        <f t="shared" ref="AE189:AK189" si="209">AE162+NPV($D$7,AE163:AE182)</f>
        <v>-134792.38908434022</v>
      </c>
      <c r="AF189" s="21">
        <f t="shared" si="209"/>
        <v>-364083.51907199452</v>
      </c>
      <c r="AG189" s="21">
        <f t="shared" si="209"/>
        <v>-137022.99900289561</v>
      </c>
      <c r="AH189" s="21">
        <f t="shared" si="209"/>
        <v>2833890.9149370375</v>
      </c>
      <c r="AI189" s="21">
        <f t="shared" si="209"/>
        <v>0</v>
      </c>
      <c r="AJ189" s="21">
        <f t="shared" si="209"/>
        <v>311684.21399450221</v>
      </c>
      <c r="AK189" s="21">
        <f t="shared" si="209"/>
        <v>3145575.1289315396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241475.85882412919</v>
      </c>
    </row>
    <row r="192" spans="1:39" ht="15" x14ac:dyDescent="0.2">
      <c r="G192" s="58" t="s">
        <v>115</v>
      </c>
      <c r="H192" s="57"/>
      <c r="I192" s="57"/>
      <c r="J192" s="11">
        <f>H$191</f>
        <v>241475.85882412919</v>
      </c>
      <c r="K192" s="11">
        <f>J192*$C$10</f>
        <v>96590.343529651684</v>
      </c>
      <c r="L192" s="24">
        <f>$C$201</f>
        <v>33989.653940491582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241475.85882412919</v>
      </c>
      <c r="AE192" s="5">
        <f>-$W192*K192</f>
        <v>-96590.343529651684</v>
      </c>
      <c r="AF192" s="5">
        <f>-$W192*L192</f>
        <v>-33989.653940491582</v>
      </c>
      <c r="AG192" s="5"/>
      <c r="AH192" s="5">
        <f>SUM(AD192:AG192)</f>
        <v>110895.86135398594</v>
      </c>
      <c r="AI192" s="42">
        <f>Y192-AA192</f>
        <v>0</v>
      </c>
      <c r="AJ192" s="42"/>
      <c r="AK192" s="42">
        <f>SUM(AH192:AJ192)</f>
        <v>110895.86135398594</v>
      </c>
      <c r="AL192" s="6" t="s">
        <v>39</v>
      </c>
      <c r="AM192" s="36">
        <f>AK219</f>
        <v>2886149.9706508713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241475.85882412919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L'!$B$136:$AV$256, 22)</f>
        <v>5.8786924128629021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5.8786924128629023E-3</v>
      </c>
      <c r="V193" s="39">
        <f>MIN(S193*T193,T193-U193)</f>
        <v>2.6703721500000001E-3</v>
      </c>
      <c r="W193" s="32">
        <f>T193-SUM(U193:V193)</f>
        <v>0.99145093543713714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5.9708050539737165</v>
      </c>
      <c r="AC193" s="32"/>
      <c r="AD193" s="5">
        <f t="shared" ref="AD193:AD195" si="218">$W193*J193</f>
        <v>239411.46611666895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-3540.3190531060127</v>
      </c>
      <c r="AH193" s="5">
        <f t="shared" ref="AH193:AH201" si="220">SUM(AD193:AG193)</f>
        <v>235871.14706356294</v>
      </c>
      <c r="AI193" s="42">
        <f>-M193*$W192*(N193-N192)/1000</f>
        <v>0</v>
      </c>
      <c r="AJ193" s="42">
        <f>$D$6*SUM(Y193:Z193,AD193:AE193)</f>
        <v>23486.855612694224</v>
      </c>
      <c r="AK193" s="42">
        <f t="shared" ref="AK193" si="221">SUM(AH193:AJ193)</f>
        <v>259358.00267625717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241475.85882412919</v>
      </c>
      <c r="K194" s="11">
        <f t="shared" ref="K194:K212" si="223">J194*$C$11</f>
        <v>2414.7585882412918</v>
      </c>
      <c r="L194" s="24">
        <f>$C$202</f>
        <v>26745.378175767706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L'!$B$136:$AV$256, 22)</f>
        <v>6.5425878373035591</v>
      </c>
      <c r="S194" s="46">
        <f>VLOOKUP(I194, '[1]Lapse Rates'!$A$4:$F$24, 4)</f>
        <v>2.4152155999999998E-3</v>
      </c>
      <c r="T194" s="33">
        <f t="shared" ref="T194:T196" si="224">W193</f>
        <v>0.99145093543713714</v>
      </c>
      <c r="U194" s="33">
        <f>T194*R194/1000</f>
        <v>6.4866548314742502E-3</v>
      </c>
      <c r="V194" s="39">
        <f t="shared" ref="V194:V212" si="225">MIN(S194*T194,T194-U194)</f>
        <v>2.3945677659023665E-3</v>
      </c>
      <c r="W194" s="32">
        <f>T194-SUM(U194:V194)</f>
        <v>0.98256971283976047</v>
      </c>
      <c r="X194" s="32"/>
      <c r="Y194" s="5">
        <f t="shared" ref="Y194:Z209" si="226">AA193</f>
        <v>0</v>
      </c>
      <c r="Z194" s="5">
        <f t="shared" si="226"/>
        <v>5.9708050539737165</v>
      </c>
      <c r="AA194" s="5">
        <f>O194*W194</f>
        <v>0</v>
      </c>
      <c r="AB194" s="5">
        <f t="shared" si="217"/>
        <v>5.9173197559377613</v>
      </c>
      <c r="AC194" s="32"/>
      <c r="AD194" s="5">
        <f t="shared" si="218"/>
        <v>237266.86526255915</v>
      </c>
      <c r="AE194" s="5">
        <f t="shared" si="219"/>
        <v>-2372.6686526255917</v>
      </c>
      <c r="AF194" s="5">
        <f t="shared" si="219"/>
        <v>-26279.198553954873</v>
      </c>
      <c r="AG194" s="5">
        <f t="shared" ref="AG194:AG197" si="227">-U194*M194</f>
        <v>-3906.4516525039062</v>
      </c>
      <c r="AH194" s="5">
        <f t="shared" si="220"/>
        <v>204708.54640347481</v>
      </c>
      <c r="AI194" s="42">
        <f>-M194*($W193*N194-$W192*N193)/1000</f>
        <v>0</v>
      </c>
      <c r="AJ194" s="42">
        <f t="shared" ref="AJ194:AJ195" si="228">$D$6*SUM(Y194:Z194,AD194:AE194)</f>
        <v>23043.70642341028</v>
      </c>
      <c r="AK194" s="42">
        <f>SUM(AH194:AJ194)</f>
        <v>227752.25282688509</v>
      </c>
      <c r="AL194" s="48" t="s">
        <v>59</v>
      </c>
      <c r="AM194" s="54">
        <f>AK219/AD219</f>
        <v>0.90402415371326073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241475.85882412919</v>
      </c>
      <c r="K195" s="11">
        <f t="shared" si="223"/>
        <v>2414.7585882412918</v>
      </c>
      <c r="L195" s="24">
        <f t="shared" ref="L195:L212" si="229">$C$202</f>
        <v>26745.378175767706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L'!$B$136:$AV$256, 22)</f>
        <v>7.2627510891845004</v>
      </c>
      <c r="S195" s="46">
        <f>VLOOKUP(I195, '[1]Lapse Rates'!$A$4:$F$24, 4)</f>
        <v>2.3963082999999999E-3</v>
      </c>
      <c r="T195" s="33">
        <f t="shared" si="224"/>
        <v>0.98256971283976047</v>
      </c>
      <c r="U195" s="33">
        <f t="shared" ref="U195:U212" si="230">T195*R195/1000</f>
        <v>7.1361592521266724E-3</v>
      </c>
      <c r="V195" s="39">
        <f t="shared" si="225"/>
        <v>2.3545399582065346E-3</v>
      </c>
      <c r="W195" s="32">
        <f t="shared" ref="W195:W212" si="231">T195-SUM(U195:V195)</f>
        <v>0.97307901362942728</v>
      </c>
      <c r="X195" s="32"/>
      <c r="Y195" s="5">
        <f t="shared" si="226"/>
        <v>0</v>
      </c>
      <c r="Z195" s="5">
        <f t="shared" si="226"/>
        <v>5.9173197559377613</v>
      </c>
      <c r="AA195" s="5">
        <f t="shared" ref="AA195:AA212" si="232">O195*W195</f>
        <v>0</v>
      </c>
      <c r="AB195" s="5">
        <f t="shared" si="217"/>
        <v>5.8601640129903636</v>
      </c>
      <c r="AC195" s="32"/>
      <c r="AD195" s="5">
        <f t="shared" si="218"/>
        <v>234975.09051990247</v>
      </c>
      <c r="AE195" s="5">
        <f t="shared" si="219"/>
        <v>-2349.7509051990246</v>
      </c>
      <c r="AF195" s="5">
        <f>-$W195*L195</f>
        <v>-26025.366214422051</v>
      </c>
      <c r="AG195" s="5">
        <f t="shared" si="227"/>
        <v>-4297.6020502489937</v>
      </c>
      <c r="AH195" s="5">
        <f t="shared" si="220"/>
        <v>202302.37135003239</v>
      </c>
      <c r="AI195" s="42">
        <f>-M195*($W194*N195-$W193*N194)/1000</f>
        <v>0</v>
      </c>
      <c r="AJ195" s="42">
        <f t="shared" si="228"/>
        <v>22821.126305270467</v>
      </c>
      <c r="AK195" s="42">
        <f t="shared" ref="AK195:AK202" si="233">SUM(AH195:AJ195)</f>
        <v>225123.49765530287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241475.85882412919</v>
      </c>
      <c r="K196" s="11">
        <f t="shared" si="223"/>
        <v>2414.7585882412918</v>
      </c>
      <c r="L196" s="24">
        <f t="shared" si="229"/>
        <v>26745.378175767706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L'!$B$136:$AV$256, 22)</f>
        <v>8.0410211886398244</v>
      </c>
      <c r="S196" s="46">
        <f>VLOOKUP(I196, '[1]Lapse Rates'!$A$4:$F$24, 4)</f>
        <v>2.1941491999999999E-3</v>
      </c>
      <c r="T196" s="33">
        <f t="shared" si="224"/>
        <v>0.97307901362942728</v>
      </c>
      <c r="U196" s="33">
        <f t="shared" si="230"/>
        <v>7.8245489668149655E-3</v>
      </c>
      <c r="V196" s="39">
        <f t="shared" si="225"/>
        <v>2.1350805392917967E-3</v>
      </c>
      <c r="W196" s="32">
        <f t="shared" si="231"/>
        <v>0.96311938412332054</v>
      </c>
      <c r="X196" s="32"/>
      <c r="Y196" s="5">
        <f>AA195</f>
        <v>0</v>
      </c>
      <c r="Z196" s="5">
        <f t="shared" si="226"/>
        <v>5.8601640129903636</v>
      </c>
      <c r="AA196" s="5">
        <f t="shared" si="232"/>
        <v>0</v>
      </c>
      <c r="AB196" s="5">
        <f t="shared" si="217"/>
        <v>5.8001842358120319</v>
      </c>
      <c r="AC196" s="32"/>
      <c r="AD196" s="5">
        <f>$W196*J196</f>
        <v>232570.08043134521</v>
      </c>
      <c r="AE196" s="5">
        <f t="shared" si="219"/>
        <v>-2325.700804313452</v>
      </c>
      <c r="AF196" s="5">
        <f t="shared" si="219"/>
        <v>-25758.992156790693</v>
      </c>
      <c r="AG196" s="5">
        <f t="shared" si="227"/>
        <v>-4712.1702997360098</v>
      </c>
      <c r="AH196" s="5">
        <f t="shared" si="220"/>
        <v>199773.21717050509</v>
      </c>
      <c r="AI196" s="42">
        <f t="shared" ref="AI196:AI212" si="235">-M196*($W195*N196-$W194*N195)/1000</f>
        <v>0</v>
      </c>
      <c r="AJ196" s="42">
        <f>$D$6*SUM(Y196:Z196,AD196:AE196)</f>
        <v>22587.548523501493</v>
      </c>
      <c r="AK196" s="42">
        <f t="shared" si="233"/>
        <v>222360.76569400658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241475.85882412919</v>
      </c>
      <c r="K197" s="11">
        <f t="shared" si="223"/>
        <v>2414.7585882412918</v>
      </c>
      <c r="L197" s="24">
        <f t="shared" si="229"/>
        <v>26745.378175767706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L'!$B$136:$AV$256, 22)</f>
        <v>8.9245235869926507</v>
      </c>
      <c r="S197" s="46">
        <f>VLOOKUP(I197, '[1]Lapse Rates'!$A$4:$F$24, 4)</f>
        <v>1.9313649E-3</v>
      </c>
      <c r="T197" s="33">
        <f>W196</f>
        <v>0.96311938412332054</v>
      </c>
      <c r="U197" s="33">
        <f t="shared" si="230"/>
        <v>8.5953816606984101E-3</v>
      </c>
      <c r="V197" s="39">
        <f t="shared" si="225"/>
        <v>1.8601349730053985E-3</v>
      </c>
      <c r="W197" s="32">
        <f t="shared" si="231"/>
        <v>0.95266386748961673</v>
      </c>
      <c r="X197" s="32"/>
      <c r="Y197" s="5">
        <f t="shared" ref="Y197:Z212" si="236">AA196</f>
        <v>0</v>
      </c>
      <c r="Z197" s="5">
        <f t="shared" si="226"/>
        <v>5.8001842358120319</v>
      </c>
      <c r="AA197" s="5">
        <f t="shared" si="232"/>
        <v>0</v>
      </c>
      <c r="AB197" s="5">
        <f t="shared" si="217"/>
        <v>5.737218082544044</v>
      </c>
      <c r="AC197" s="32"/>
      <c r="AD197" s="5">
        <f t="shared" ref="AD197:AD211" si="237">$W197*J197</f>
        <v>230045.3255727716</v>
      </c>
      <c r="AE197" s="5">
        <f t="shared" si="219"/>
        <v>-2300.4532557277162</v>
      </c>
      <c r="AF197" s="5">
        <f t="shared" si="219"/>
        <v>-25479.355410399254</v>
      </c>
      <c r="AG197" s="5">
        <f t="shared" si="227"/>
        <v>-5176.3881021407424</v>
      </c>
      <c r="AH197" s="5">
        <f t="shared" si="220"/>
        <v>197089.12880450388</v>
      </c>
      <c r="AI197" s="42">
        <f t="shared" si="235"/>
        <v>0</v>
      </c>
      <c r="AJ197" s="42">
        <f t="shared" ref="AJ197:AJ212" si="238">$D$6*SUM(Y197:Z197,AD197:AE197)</f>
        <v>22342.340972375539</v>
      </c>
      <c r="AK197" s="42">
        <f t="shared" si="233"/>
        <v>219431.46977687941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241475.85882412919</v>
      </c>
      <c r="K198" s="11">
        <f t="shared" si="223"/>
        <v>2414.7585882412918</v>
      </c>
      <c r="L198" s="24">
        <f t="shared" si="229"/>
        <v>26745.378175767706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L'!$B$136:$AV$256, 22)</f>
        <v>9.9292493242062747</v>
      </c>
      <c r="S198" s="46">
        <f>VLOOKUP(I198, '[1]Lapse Rates'!$A$4:$F$24, 4)</f>
        <v>1.9726812000000001E-3</v>
      </c>
      <c r="T198" s="33">
        <f t="shared" ref="T198:T212" si="239">W197</f>
        <v>0.95266386748961673</v>
      </c>
      <c r="U198" s="33">
        <f t="shared" si="230"/>
        <v>9.459237062467013E-3</v>
      </c>
      <c r="V198" s="39">
        <f t="shared" si="225"/>
        <v>1.8793021013160582E-3</v>
      </c>
      <c r="W198" s="32">
        <f t="shared" si="231"/>
        <v>0.94132532832583371</v>
      </c>
      <c r="X198" s="32"/>
      <c r="Y198" s="5">
        <f t="shared" si="236"/>
        <v>0</v>
      </c>
      <c r="Z198" s="5">
        <f t="shared" si="226"/>
        <v>5.737218082544044</v>
      </c>
      <c r="AA198" s="5">
        <f t="shared" si="232"/>
        <v>0</v>
      </c>
      <c r="AB198" s="5">
        <f t="shared" si="217"/>
        <v>5.6689341115233853</v>
      </c>
      <c r="AC198" s="32"/>
      <c r="AD198" s="5">
        <f t="shared" si="237"/>
        <v>227307.34209038608</v>
      </c>
      <c r="AE198" s="5">
        <f t="shared" si="219"/>
        <v>-2273.0734209038606</v>
      </c>
      <c r="AF198" s="5">
        <f t="shared" si="219"/>
        <v>-25176.101892503124</v>
      </c>
      <c r="AG198" s="5">
        <f>-U198*M198</f>
        <v>-5696.6268768924465</v>
      </c>
      <c r="AH198" s="5">
        <f t="shared" si="220"/>
        <v>194161.53990008667</v>
      </c>
      <c r="AI198" s="42">
        <f t="shared" si="235"/>
        <v>0</v>
      </c>
      <c r="AJ198" s="42">
        <f t="shared" si="238"/>
        <v>22076.424577570106</v>
      </c>
      <c r="AK198" s="42">
        <f t="shared" si="233"/>
        <v>216237.96447765679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241475.85882412919</v>
      </c>
      <c r="K199" s="11">
        <f t="shared" si="223"/>
        <v>2414.7585882412918</v>
      </c>
      <c r="L199" s="24">
        <f t="shared" si="229"/>
        <v>26745.378175767706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L'!$B$136:$AV$256, 22)</f>
        <v>11.088370899867497</v>
      </c>
      <c r="S199" s="46">
        <f>VLOOKUP(I199, '[1]Lapse Rates'!$A$4:$F$24, 4)</f>
        <v>1.7228968999999999E-3</v>
      </c>
      <c r="T199" s="33">
        <f t="shared" si="239"/>
        <v>0.94132532832583371</v>
      </c>
      <c r="U199" s="33">
        <f t="shared" si="230"/>
        <v>1.0437764377916393E-2</v>
      </c>
      <c r="V199" s="39">
        <f t="shared" si="225"/>
        <v>1.6218064900640609E-3</v>
      </c>
      <c r="W199" s="32">
        <f t="shared" si="231"/>
        <v>0.92926575745785323</v>
      </c>
      <c r="X199" s="32"/>
      <c r="Y199" s="5">
        <f t="shared" si="236"/>
        <v>0</v>
      </c>
      <c r="Z199" s="5">
        <f t="shared" si="226"/>
        <v>5.6689341115233853</v>
      </c>
      <c r="AA199" s="5">
        <f t="shared" si="232"/>
        <v>0</v>
      </c>
      <c r="AB199" s="5">
        <f t="shared" si="217"/>
        <v>5.5963078784808546</v>
      </c>
      <c r="AC199" s="32"/>
      <c r="AD199" s="5">
        <f t="shared" si="237"/>
        <v>224395.24685799005</v>
      </c>
      <c r="AE199" s="5">
        <f t="shared" si="219"/>
        <v>-2243.9524685799001</v>
      </c>
      <c r="AF199" s="5">
        <f t="shared" si="219"/>
        <v>-24853.564109001512</v>
      </c>
      <c r="AG199" s="5">
        <f t="shared" ref="AG199:AG212" si="240">-U199*M199</f>
        <v>-6285.9244035482116</v>
      </c>
      <c r="AH199" s="5">
        <f t="shared" si="220"/>
        <v>191011.80587686042</v>
      </c>
      <c r="AI199" s="42">
        <f t="shared" si="235"/>
        <v>0</v>
      </c>
      <c r="AJ199" s="42">
        <f t="shared" si="238"/>
        <v>21793.598102037475</v>
      </c>
      <c r="AK199" s="42">
        <f t="shared" si="233"/>
        <v>212805.4039788979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241475.85882412919</v>
      </c>
      <c r="K200" s="11">
        <f t="shared" si="223"/>
        <v>2414.7585882412918</v>
      </c>
      <c r="L200" s="24">
        <f t="shared" si="229"/>
        <v>26745.378175767706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L'!$B$136:$AV$256, 22)</f>
        <v>12.434533578359881</v>
      </c>
      <c r="S200" s="46">
        <f>VLOOKUP(I200, '[1]Lapse Rates'!$A$4:$F$24, 4)</f>
        <v>1.5750323E-3</v>
      </c>
      <c r="T200" s="33">
        <f t="shared" si="239"/>
        <v>0.92926575745785323</v>
      </c>
      <c r="U200" s="33">
        <f t="shared" si="230"/>
        <v>1.1554986264329704E-2</v>
      </c>
      <c r="V200" s="39">
        <f t="shared" si="225"/>
        <v>1.4636235832800847E-3</v>
      </c>
      <c r="W200" s="32">
        <f t="shared" si="231"/>
        <v>0.9162471476102434</v>
      </c>
      <c r="X200" s="32"/>
      <c r="Y200" s="5">
        <f t="shared" si="236"/>
        <v>0</v>
      </c>
      <c r="Z200" s="5">
        <f t="shared" si="226"/>
        <v>5.5963078784808546</v>
      </c>
      <c r="AA200" s="5">
        <f t="shared" si="232"/>
        <v>0</v>
      </c>
      <c r="AB200" s="5">
        <f t="shared" si="217"/>
        <v>5.517906034581693</v>
      </c>
      <c r="AC200" s="32"/>
      <c r="AD200" s="5">
        <f t="shared" si="237"/>
        <v>221251.5668643422</v>
      </c>
      <c r="AE200" s="5">
        <f t="shared" si="219"/>
        <v>-2212.515668643422</v>
      </c>
      <c r="AF200" s="5">
        <f t="shared" si="219"/>
        <v>-24505.376465304416</v>
      </c>
      <c r="AG200" s="5">
        <f t="shared" si="240"/>
        <v>-6958.7478229810131</v>
      </c>
      <c r="AH200" s="5">
        <f t="shared" si="220"/>
        <v>187574.92690741335</v>
      </c>
      <c r="AI200" s="42">
        <f t="shared" si="235"/>
        <v>0</v>
      </c>
      <c r="AJ200" s="42">
        <f t="shared" si="238"/>
        <v>21488.279920100929</v>
      </c>
      <c r="AK200" s="42">
        <f t="shared" si="233"/>
        <v>209063.20682751428</v>
      </c>
    </row>
    <row r="201" spans="1:39" ht="15" x14ac:dyDescent="0.2">
      <c r="A201" s="12"/>
      <c r="B201" s="13">
        <v>1</v>
      </c>
      <c r="C201" s="10">
        <f>$H$191*0.14+$B$204</f>
        <v>33989.653940491582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241475.85882412919</v>
      </c>
      <c r="K201" s="11">
        <f t="shared" si="223"/>
        <v>2414.7585882412918</v>
      </c>
      <c r="L201" s="24">
        <f t="shared" si="229"/>
        <v>26745.378175767706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L'!$B$136:$AV$256, 22)</f>
        <v>13.999399454545657</v>
      </c>
      <c r="S201" s="46">
        <f>VLOOKUP(I201, '[1]Lapse Rates'!$A$4:$F$24, 4)</f>
        <v>1.4424080000000001E-3</v>
      </c>
      <c r="T201" s="33">
        <f t="shared" si="239"/>
        <v>0.9162471476102434</v>
      </c>
      <c r="U201" s="33">
        <f t="shared" si="230"/>
        <v>1.2826909818483856E-2</v>
      </c>
      <c r="V201" s="39">
        <f t="shared" si="225"/>
        <v>1.321602215690196E-3</v>
      </c>
      <c r="W201" s="32">
        <f t="shared" si="231"/>
        <v>0.9020986355760694</v>
      </c>
      <c r="X201" s="32"/>
      <c r="Y201" s="5">
        <f t="shared" si="236"/>
        <v>0</v>
      </c>
      <c r="Z201" s="5">
        <f t="shared" si="226"/>
        <v>5.517906034581693</v>
      </c>
      <c r="AA201" s="5">
        <f t="shared" si="232"/>
        <v>0</v>
      </c>
      <c r="AB201" s="5">
        <f t="shared" si="217"/>
        <v>5.4326995920434067</v>
      </c>
      <c r="AC201" s="32"/>
      <c r="AD201" s="5">
        <f t="shared" si="237"/>
        <v>217835.04276980649</v>
      </c>
      <c r="AE201" s="5">
        <f t="shared" si="219"/>
        <v>-2178.3504276980648</v>
      </c>
      <c r="AF201" s="5">
        <f t="shared" si="219"/>
        <v>-24126.969160326033</v>
      </c>
      <c r="AG201" s="5">
        <f t="shared" si="240"/>
        <v>-7724.7370730757139</v>
      </c>
      <c r="AH201" s="5">
        <f t="shared" si="220"/>
        <v>183804.98610870668</v>
      </c>
      <c r="AI201" s="42">
        <f t="shared" si="235"/>
        <v>0</v>
      </c>
      <c r="AJ201" s="42">
        <f t="shared" si="238"/>
        <v>21156.462825342831</v>
      </c>
      <c r="AK201" s="42">
        <f t="shared" si="233"/>
        <v>204961.44893404952</v>
      </c>
    </row>
    <row r="202" spans="1:39" ht="15" x14ac:dyDescent="0.2">
      <c r="A202" s="12"/>
      <c r="B202" s="70" t="s">
        <v>49</v>
      </c>
      <c r="C202" s="10">
        <f>$H$191*0.11+$B$204</f>
        <v>26745.378175767706</v>
      </c>
      <c r="D202" s="1"/>
      <c r="E202" s="1"/>
      <c r="F202" s="1"/>
      <c r="I202" s="2">
        <f t="shared" si="222"/>
        <v>10</v>
      </c>
      <c r="J202" s="11">
        <f t="shared" si="212"/>
        <v>241475.85882412919</v>
      </c>
      <c r="K202" s="11">
        <f t="shared" si="223"/>
        <v>2414.7585882412918</v>
      </c>
      <c r="L202" s="24">
        <f t="shared" si="229"/>
        <v>26745.378175767706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L'!$B$136:$AV$256, 22)</f>
        <v>15.872700841529131</v>
      </c>
      <c r="S202" s="46">
        <f>VLOOKUP(I202, '[1]Lapse Rates'!$A$4:$F$24, 4)</f>
        <v>1.4007732E-3</v>
      </c>
      <c r="T202" s="33">
        <f t="shared" si="239"/>
        <v>0.9020986355760694</v>
      </c>
      <c r="U202" s="33">
        <f t="shared" si="230"/>
        <v>1.4318741772050558E-2</v>
      </c>
      <c r="V202" s="39">
        <f t="shared" si="225"/>
        <v>1.2636355924715245E-3</v>
      </c>
      <c r="W202" s="32">
        <f t="shared" si="231"/>
        <v>0.88651625821154734</v>
      </c>
      <c r="X202" s="32"/>
      <c r="Y202" s="5">
        <f t="shared" si="236"/>
        <v>0</v>
      </c>
      <c r="Z202" s="5">
        <f t="shared" si="226"/>
        <v>5.4326995920434067</v>
      </c>
      <c r="AA202" s="5">
        <f t="shared" si="232"/>
        <v>0</v>
      </c>
      <c r="AB202" s="5">
        <f t="shared" si="217"/>
        <v>5.3388579966648191</v>
      </c>
      <c r="AC202" s="32"/>
      <c r="AD202" s="5">
        <f t="shared" si="237"/>
        <v>214072.27481318687</v>
      </c>
      <c r="AE202" s="5">
        <f t="shared" si="219"/>
        <v>-2140.7227481318687</v>
      </c>
      <c r="AF202" s="5">
        <f t="shared" si="219"/>
        <v>-23710.212584834368</v>
      </c>
      <c r="AG202" s="5">
        <f t="shared" si="240"/>
        <v>-8623.1615386402354</v>
      </c>
      <c r="AH202" s="5">
        <f>SUM(AD202:AG202)</f>
        <v>179598.17794158039</v>
      </c>
      <c r="AI202" s="42">
        <f t="shared" si="235"/>
        <v>0</v>
      </c>
      <c r="AJ202" s="42">
        <f t="shared" si="238"/>
        <v>20791.018205411878</v>
      </c>
      <c r="AK202" s="42">
        <f t="shared" si="233"/>
        <v>200389.19614699227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241475.85882412919</v>
      </c>
      <c r="K203" s="11">
        <f t="shared" si="223"/>
        <v>2414.7585882412918</v>
      </c>
      <c r="L203" s="24">
        <f t="shared" si="229"/>
        <v>26745.378175767706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L'!$B$136:$AV$256, 22)</f>
        <v>18.05275094340967</v>
      </c>
      <c r="S203" s="46">
        <f>VLOOKUP(I203, '[1]Lapse Rates'!$A$4:$F$24, 4)</f>
        <v>1.2298243999999999E-3</v>
      </c>
      <c r="T203" s="33">
        <f t="shared" si="239"/>
        <v>0.88651625821154734</v>
      </c>
      <c r="U203" s="33">
        <f t="shared" si="230"/>
        <v>1.6004057216776522E-2</v>
      </c>
      <c r="V203" s="39">
        <f t="shared" si="225"/>
        <v>1.0902593253452613E-3</v>
      </c>
      <c r="W203" s="32">
        <f t="shared" si="231"/>
        <v>0.86942194166942555</v>
      </c>
      <c r="X203" s="31"/>
      <c r="Y203" s="5">
        <f t="shared" si="236"/>
        <v>0</v>
      </c>
      <c r="Z203" s="5">
        <f t="shared" si="226"/>
        <v>5.3388579966648191</v>
      </c>
      <c r="AA203" s="5">
        <f t="shared" si="232"/>
        <v>0</v>
      </c>
      <c r="AB203" s="5">
        <f t="shared" si="217"/>
        <v>5.2359110650963645</v>
      </c>
      <c r="AC203" s="32"/>
      <c r="AD203" s="5">
        <f t="shared" si="237"/>
        <v>209944.41004516647</v>
      </c>
      <c r="AE203" s="5">
        <f t="shared" si="219"/>
        <v>-2099.4441004516648</v>
      </c>
      <c r="AF203" s="5">
        <f t="shared" si="219"/>
        <v>-23253.018624259039</v>
      </c>
      <c r="AG203" s="5">
        <f t="shared" si="240"/>
        <v>-9638.1073736021081</v>
      </c>
      <c r="AH203" s="5">
        <f t="shared" ref="AH203:AH212" si="241">SUM(AD203:AG203)</f>
        <v>174953.83994685367</v>
      </c>
      <c r="AI203" s="42">
        <f t="shared" si="235"/>
        <v>0</v>
      </c>
      <c r="AJ203" s="42">
        <f t="shared" si="238"/>
        <v>20390.114901145997</v>
      </c>
      <c r="AK203" s="42">
        <f t="shared" ref="AK203:AK212" si="242">SUM(AH203:AJ203)</f>
        <v>195343.95484799967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241475.85882412919</v>
      </c>
      <c r="K204" s="11">
        <f t="shared" si="223"/>
        <v>2414.7585882412918</v>
      </c>
      <c r="L204" s="24">
        <f t="shared" si="229"/>
        <v>26745.378175767706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L'!$B$136:$AV$256, 22)</f>
        <v>20.581229782190469</v>
      </c>
      <c r="S204" s="46">
        <f>VLOOKUP(I204, '[1]Lapse Rates'!$A$4:$F$24, 4)</f>
        <v>1.0984558E-3</v>
      </c>
      <c r="T204" s="33">
        <f t="shared" si="239"/>
        <v>0.86942194166942555</v>
      </c>
      <c r="U204" s="33">
        <f t="shared" si="230"/>
        <v>1.7893772759176644E-2</v>
      </c>
      <c r="V204" s="39">
        <f t="shared" si="225"/>
        <v>9.5502157447404214E-4</v>
      </c>
      <c r="W204" s="32">
        <f t="shared" si="231"/>
        <v>0.85057314733577483</v>
      </c>
      <c r="X204" s="31"/>
      <c r="Y204" s="5">
        <f t="shared" si="236"/>
        <v>0</v>
      </c>
      <c r="Z204" s="5">
        <f t="shared" si="226"/>
        <v>5.2359110650963645</v>
      </c>
      <c r="AA204" s="5">
        <f t="shared" si="232"/>
        <v>0</v>
      </c>
      <c r="AB204" s="5">
        <f t="shared" si="217"/>
        <v>5.1223981594687631</v>
      </c>
      <c r="AC204" s="32"/>
      <c r="AD204" s="5">
        <f t="shared" si="237"/>
        <v>205392.88124564881</v>
      </c>
      <c r="AE204" s="5">
        <f t="shared" si="219"/>
        <v>-2053.9288124564878</v>
      </c>
      <c r="AF204" s="5">
        <f t="shared" si="219"/>
        <v>-22748.900491648281</v>
      </c>
      <c r="AG204" s="5">
        <f t="shared" si="240"/>
        <v>-10776.148874986191</v>
      </c>
      <c r="AH204" s="5">
        <f t="shared" si="241"/>
        <v>169813.90306655786</v>
      </c>
      <c r="AI204" s="42">
        <f t="shared" si="235"/>
        <v>0</v>
      </c>
      <c r="AJ204" s="42">
        <f t="shared" si="238"/>
        <v>19948.064876571654</v>
      </c>
      <c r="AK204" s="42">
        <f t="shared" si="242"/>
        <v>189761.96794312951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241475.85882412919</v>
      </c>
      <c r="K205" s="11">
        <f t="shared" si="223"/>
        <v>2414.7585882412918</v>
      </c>
      <c r="L205" s="24">
        <f t="shared" si="229"/>
        <v>26745.378175767706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L'!$B$136:$AV$256, 22)</f>
        <v>23.529850536511283</v>
      </c>
      <c r="S205" s="46">
        <f>VLOOKUP(I205, '[1]Lapse Rates'!$A$4:$F$24, 4)</f>
        <v>9.9047419999999994E-4</v>
      </c>
      <c r="T205" s="33">
        <f t="shared" si="239"/>
        <v>0.85057314733577483</v>
      </c>
      <c r="U205" s="33">
        <f t="shared" si="230"/>
        <v>2.001385902718077E-2</v>
      </c>
      <c r="V205" s="39">
        <f t="shared" si="225"/>
        <v>8.4247075764888363E-4</v>
      </c>
      <c r="W205" s="32">
        <f t="shared" si="231"/>
        <v>0.82971681755094517</v>
      </c>
      <c r="X205" s="31"/>
      <c r="Y205" s="5">
        <f t="shared" si="236"/>
        <v>0</v>
      </c>
      <c r="Z205" s="5">
        <f t="shared" si="226"/>
        <v>5.1223981594687631</v>
      </c>
      <c r="AA205" s="5">
        <f t="shared" si="232"/>
        <v>0</v>
      </c>
      <c r="AB205" s="5">
        <f t="shared" si="217"/>
        <v>4.9967952931688817</v>
      </c>
      <c r="AC205" s="32"/>
      <c r="AD205" s="5">
        <f t="shared" si="237"/>
        <v>200356.58109893778</v>
      </c>
      <c r="AE205" s="5">
        <f t="shared" si="219"/>
        <v>-2003.565810989378</v>
      </c>
      <c r="AF205" s="5">
        <f t="shared" si="219"/>
        <v>-22191.090064194486</v>
      </c>
      <c r="AG205" s="5">
        <f t="shared" si="240"/>
        <v>-12052.926308080048</v>
      </c>
      <c r="AH205" s="5">
        <f t="shared" si="241"/>
        <v>164108.99891567384</v>
      </c>
      <c r="AI205" s="42">
        <f t="shared" si="235"/>
        <v>0</v>
      </c>
      <c r="AJ205" s="42">
        <f t="shared" si="238"/>
        <v>19458.933307007181</v>
      </c>
      <c r="AK205" s="42">
        <f t="shared" si="242"/>
        <v>183567.93222268103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241475.85882412919</v>
      </c>
      <c r="K206" s="11">
        <f t="shared" si="223"/>
        <v>2414.7585882412918</v>
      </c>
      <c r="L206" s="24">
        <f t="shared" si="229"/>
        <v>26745.378175767706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L'!$B$136:$AV$256, 22)</f>
        <v>26.868468358125835</v>
      </c>
      <c r="S206" s="46">
        <f>VLOOKUP(I206, '[1]Lapse Rates'!$A$4:$F$24, 4)</f>
        <v>9.2791330000000004E-4</v>
      </c>
      <c r="T206" s="33">
        <f t="shared" si="239"/>
        <v>0.82971681755094517</v>
      </c>
      <c r="U206" s="33">
        <f t="shared" si="230"/>
        <v>2.2293220058572438E-2</v>
      </c>
      <c r="V206" s="39">
        <f t="shared" si="225"/>
        <v>7.6990527023919548E-4</v>
      </c>
      <c r="W206" s="32">
        <f t="shared" si="231"/>
        <v>0.80665369222213357</v>
      </c>
      <c r="X206" s="31"/>
      <c r="Y206" s="5">
        <f t="shared" si="236"/>
        <v>0</v>
      </c>
      <c r="Z206" s="5">
        <f t="shared" si="226"/>
        <v>4.9967952931688817</v>
      </c>
      <c r="AA206" s="5">
        <f t="shared" si="232"/>
        <v>0</v>
      </c>
      <c r="AB206" s="5">
        <f t="shared" si="217"/>
        <v>4.8579024641324331</v>
      </c>
      <c r="AC206" s="32"/>
      <c r="AD206" s="5">
        <f t="shared" si="237"/>
        <v>194787.39310299448</v>
      </c>
      <c r="AE206" s="5">
        <f t="shared" si="219"/>
        <v>-1947.8739310299447</v>
      </c>
      <c r="AF206" s="5">
        <f t="shared" si="219"/>
        <v>-21574.258055360293</v>
      </c>
      <c r="AG206" s="5">
        <f t="shared" si="240"/>
        <v>-13425.62362265402</v>
      </c>
      <c r="AH206" s="5">
        <f t="shared" si="241"/>
        <v>157839.6374939502</v>
      </c>
      <c r="AI206" s="42">
        <f t="shared" si="235"/>
        <v>0</v>
      </c>
      <c r="AJ206" s="42">
        <f t="shared" si="238"/>
        <v>18918.04701638798</v>
      </c>
      <c r="AK206" s="42">
        <f t="shared" si="242"/>
        <v>176757.68451033818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241475.85882412919</v>
      </c>
      <c r="K207" s="11">
        <f t="shared" si="223"/>
        <v>2414.7585882412918</v>
      </c>
      <c r="L207" s="24">
        <f t="shared" si="229"/>
        <v>26745.378175767706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L'!$B$136:$AV$256, 22)</f>
        <v>30.63148106598366</v>
      </c>
      <c r="S207" s="46">
        <f>VLOOKUP(I207, '[1]Lapse Rates'!$A$4:$F$24, 4)</f>
        <v>7.1178370000000003E-4</v>
      </c>
      <c r="T207" s="33">
        <f t="shared" si="239"/>
        <v>0.80665369222213357</v>
      </c>
      <c r="U207" s="33">
        <f t="shared" si="230"/>
        <v>2.4708997300108095E-2</v>
      </c>
      <c r="V207" s="39">
        <f t="shared" si="225"/>
        <v>5.7416294966853145E-4</v>
      </c>
      <c r="W207" s="32">
        <f t="shared" si="231"/>
        <v>0.78137053197235695</v>
      </c>
      <c r="X207" s="31"/>
      <c r="Y207" s="5">
        <f t="shared" si="236"/>
        <v>0</v>
      </c>
      <c r="Z207" s="5">
        <f t="shared" si="226"/>
        <v>4.8579024641324331</v>
      </c>
      <c r="AA207" s="5">
        <f t="shared" si="232"/>
        <v>0</v>
      </c>
      <c r="AB207" s="5">
        <f t="shared" si="217"/>
        <v>4.705639940991805</v>
      </c>
      <c r="AC207" s="32"/>
      <c r="AD207" s="5">
        <f t="shared" si="237"/>
        <v>188682.12026789159</v>
      </c>
      <c r="AE207" s="5">
        <f t="shared" si="219"/>
        <v>-1886.8212026789158</v>
      </c>
      <c r="AF207" s="5">
        <f t="shared" si="219"/>
        <v>-20898.050373001479</v>
      </c>
      <c r="AG207" s="5">
        <f t="shared" si="240"/>
        <v>-14880.474735046797</v>
      </c>
      <c r="AH207" s="5">
        <f t="shared" si="241"/>
        <v>151016.77395716438</v>
      </c>
      <c r="AI207" s="42">
        <f t="shared" si="235"/>
        <v>0</v>
      </c>
      <c r="AJ207" s="42">
        <f t="shared" si="238"/>
        <v>18325.095398529094</v>
      </c>
      <c r="AK207" s="42">
        <f t="shared" si="242"/>
        <v>169341.86935569346</v>
      </c>
    </row>
    <row r="208" spans="1:39" ht="15" x14ac:dyDescent="0.2">
      <c r="I208" s="2">
        <f t="shared" si="222"/>
        <v>16</v>
      </c>
      <c r="J208" s="11">
        <f t="shared" si="212"/>
        <v>241475.85882412919</v>
      </c>
      <c r="K208" s="11">
        <f t="shared" si="223"/>
        <v>2414.7585882412918</v>
      </c>
      <c r="L208" s="24">
        <f t="shared" si="229"/>
        <v>26745.378175767706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L'!$B$136:$AV$256, 22)</f>
        <v>34.797824596170713</v>
      </c>
      <c r="S208" s="46">
        <f>VLOOKUP(I208, '[1]Lapse Rates'!$A$4:$F$24, 4)</f>
        <v>6.4944269999999999E-4</v>
      </c>
      <c r="T208" s="33">
        <f t="shared" si="239"/>
        <v>0.78137053197235695</v>
      </c>
      <c r="U208" s="33">
        <f t="shared" si="230"/>
        <v>2.7189994716190678E-2</v>
      </c>
      <c r="V208" s="39">
        <f t="shared" si="225"/>
        <v>5.0745538798456383E-4</v>
      </c>
      <c r="W208" s="32">
        <f t="shared" si="231"/>
        <v>0.75367308186818172</v>
      </c>
      <c r="X208" s="31"/>
      <c r="Y208" s="5">
        <f t="shared" si="236"/>
        <v>0</v>
      </c>
      <c r="Z208" s="5">
        <f t="shared" si="226"/>
        <v>4.705639940991805</v>
      </c>
      <c r="AA208" s="5">
        <f t="shared" si="232"/>
        <v>0</v>
      </c>
      <c r="AB208" s="5">
        <f t="shared" si="217"/>
        <v>4.5388378642039324</v>
      </c>
      <c r="AC208" s="32"/>
      <c r="AD208" s="5">
        <f t="shared" si="237"/>
        <v>181993.85471674742</v>
      </c>
      <c r="AE208" s="5">
        <f t="shared" si="219"/>
        <v>-1819.9385471674741</v>
      </c>
      <c r="AF208" s="5">
        <f t="shared" si="219"/>
        <v>-20157.271595460854</v>
      </c>
      <c r="AG208" s="5">
        <f t="shared" si="240"/>
        <v>-16374.603327936797</v>
      </c>
      <c r="AH208" s="5">
        <f t="shared" si="241"/>
        <v>143642.04124618231</v>
      </c>
      <c r="AI208" s="42">
        <f t="shared" si="235"/>
        <v>0</v>
      </c>
      <c r="AJ208" s="42">
        <f t="shared" si="238"/>
        <v>17675.522799514005</v>
      </c>
      <c r="AK208" s="42">
        <f t="shared" si="242"/>
        <v>161317.56404569632</v>
      </c>
    </row>
    <row r="209" spans="1:39" ht="15" x14ac:dyDescent="0.2">
      <c r="I209" s="2">
        <f t="shared" si="222"/>
        <v>17</v>
      </c>
      <c r="J209" s="11">
        <f t="shared" si="212"/>
        <v>241475.85882412919</v>
      </c>
      <c r="K209" s="11">
        <f t="shared" si="223"/>
        <v>2414.7585882412918</v>
      </c>
      <c r="L209" s="24">
        <f t="shared" si="229"/>
        <v>26745.378175767706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L'!$B$136:$AV$256, 22)</f>
        <v>39.438908184924557</v>
      </c>
      <c r="S209" s="46">
        <f>VLOOKUP(I209, '[1]Lapse Rates'!$A$4:$F$24, 4)</f>
        <v>5.2983399999999997E-4</v>
      </c>
      <c r="T209" s="33">
        <f t="shared" si="239"/>
        <v>0.75367308186818172</v>
      </c>
      <c r="U209" s="33">
        <f t="shared" si="230"/>
        <v>2.9724043477248347E-2</v>
      </c>
      <c r="V209" s="39">
        <f t="shared" si="225"/>
        <v>3.9932162365854615E-4</v>
      </c>
      <c r="W209" s="32">
        <f t="shared" si="231"/>
        <v>0.72354971676727486</v>
      </c>
      <c r="X209" s="31"/>
      <c r="Y209" s="5">
        <f t="shared" si="236"/>
        <v>0</v>
      </c>
      <c r="Z209" s="5">
        <f t="shared" si="226"/>
        <v>4.5388378642039324</v>
      </c>
      <c r="AA209" s="5">
        <f t="shared" si="232"/>
        <v>0</v>
      </c>
      <c r="AB209" s="5">
        <f t="shared" si="217"/>
        <v>4.3574262237903918</v>
      </c>
      <c r="AC209" s="32"/>
      <c r="AD209" s="5">
        <f t="shared" si="237"/>
        <v>174719.78925833313</v>
      </c>
      <c r="AE209" s="5">
        <f t="shared" si="219"/>
        <v>-1747.1978925833312</v>
      </c>
      <c r="AF209" s="5">
        <f t="shared" si="219"/>
        <v>-19351.610803910378</v>
      </c>
      <c r="AG209" s="5">
        <f t="shared" si="240"/>
        <v>-17900.680979259796</v>
      </c>
      <c r="AH209" s="5">
        <f t="shared" si="241"/>
        <v>135720.29958257961</v>
      </c>
      <c r="AI209" s="42">
        <f t="shared" si="235"/>
        <v>0</v>
      </c>
      <c r="AJ209" s="42">
        <f t="shared" si="238"/>
        <v>16969.056472974535</v>
      </c>
      <c r="AK209" s="42">
        <f t="shared" si="242"/>
        <v>152689.35605555415</v>
      </c>
    </row>
    <row r="210" spans="1:39" ht="15" x14ac:dyDescent="0.2">
      <c r="I210" s="2">
        <f t="shared" si="222"/>
        <v>18</v>
      </c>
      <c r="J210" s="11">
        <f t="shared" si="212"/>
        <v>241475.85882412919</v>
      </c>
      <c r="K210" s="11">
        <f t="shared" si="223"/>
        <v>2414.7585882412918</v>
      </c>
      <c r="L210" s="24">
        <f t="shared" si="229"/>
        <v>26745.378175767706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L'!$B$136:$AV$256, 22)</f>
        <v>44.717710744326034</v>
      </c>
      <c r="S210" s="46">
        <f>VLOOKUP(I210, '[1]Lapse Rates'!$A$4:$F$24, 4)</f>
        <v>4.565131E-4</v>
      </c>
      <c r="T210" s="33">
        <f t="shared" si="239"/>
        <v>0.72354971676727486</v>
      </c>
      <c r="U210" s="33">
        <f t="shared" si="230"/>
        <v>3.2355486943538028E-2</v>
      </c>
      <c r="V210" s="39">
        <f t="shared" si="225"/>
        <v>3.3030992420555062E-4</v>
      </c>
      <c r="W210" s="32">
        <f t="shared" si="231"/>
        <v>0.69086391989953133</v>
      </c>
      <c r="X210" s="31"/>
      <c r="Y210" s="5">
        <f t="shared" si="236"/>
        <v>0</v>
      </c>
      <c r="Z210" s="5">
        <f t="shared" si="236"/>
        <v>4.3574262237903918</v>
      </c>
      <c r="AA210" s="5">
        <f t="shared" si="232"/>
        <v>0</v>
      </c>
      <c r="AB210" s="5">
        <f t="shared" si="217"/>
        <v>4.1605828761717483</v>
      </c>
      <c r="AC210" s="32"/>
      <c r="AD210" s="5">
        <f t="shared" si="237"/>
        <v>166826.95838834372</v>
      </c>
      <c r="AE210" s="5">
        <f t="shared" si="219"/>
        <v>-1668.2695838834372</v>
      </c>
      <c r="AF210" s="5">
        <f t="shared" si="219"/>
        <v>-18477.416805706252</v>
      </c>
      <c r="AG210" s="5">
        <f t="shared" si="240"/>
        <v>-19485.412546519965</v>
      </c>
      <c r="AH210" s="5">
        <f t="shared" si="241"/>
        <v>127195.85945223407</v>
      </c>
      <c r="AI210" s="42">
        <f t="shared" si="235"/>
        <v>0</v>
      </c>
      <c r="AJ210" s="42">
        <f t="shared" si="238"/>
        <v>16202.494835230107</v>
      </c>
      <c r="AK210" s="42">
        <f t="shared" si="242"/>
        <v>143398.35428746417</v>
      </c>
    </row>
    <row r="211" spans="1:39" ht="15" x14ac:dyDescent="0.2">
      <c r="I211" s="2">
        <f t="shared" si="222"/>
        <v>19</v>
      </c>
      <c r="J211" s="11">
        <f t="shared" si="212"/>
        <v>241475.85882412919</v>
      </c>
      <c r="K211" s="11">
        <f t="shared" si="223"/>
        <v>2414.7585882412918</v>
      </c>
      <c r="L211" s="24">
        <f t="shared" si="229"/>
        <v>26745.378175767706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L'!$B$136:$AV$256, 22)</f>
        <v>50.714985467547386</v>
      </c>
      <c r="S211" s="46">
        <f>VLOOKUP(I211, '[1]Lapse Rates'!$A$4:$F$24, 4)</f>
        <v>3.5534066900000001E-2</v>
      </c>
      <c r="T211" s="33">
        <f t="shared" si="239"/>
        <v>0.69086391989953133</v>
      </c>
      <c r="U211" s="33">
        <f t="shared" si="230"/>
        <v>3.5037153657757551E-2</v>
      </c>
      <c r="V211" s="39">
        <f t="shared" si="225"/>
        <v>2.4549204748506189E-2</v>
      </c>
      <c r="W211" s="32">
        <f t="shared" si="231"/>
        <v>0.63127756149326764</v>
      </c>
      <c r="X211" s="31"/>
      <c r="Y211" s="5">
        <f t="shared" si="236"/>
        <v>0</v>
      </c>
      <c r="Z211" s="5">
        <f t="shared" si="236"/>
        <v>4.1605828761717483</v>
      </c>
      <c r="AA211" s="5">
        <f t="shared" si="232"/>
        <v>0</v>
      </c>
      <c r="AB211" s="5">
        <f t="shared" si="217"/>
        <v>3.8017365458052907</v>
      </c>
      <c r="AC211" s="32"/>
      <c r="AD211" s="5">
        <f t="shared" si="237"/>
        <v>152438.29131798883</v>
      </c>
      <c r="AE211" s="5">
        <f t="shared" si="219"/>
        <v>-1524.3829131798882</v>
      </c>
      <c r="AF211" s="5">
        <f t="shared" si="219"/>
        <v>-16883.757116013898</v>
      </c>
      <c r="AG211" s="5">
        <f t="shared" si="240"/>
        <v>-21100.390010157673</v>
      </c>
      <c r="AH211" s="5">
        <f t="shared" si="241"/>
        <v>112929.76127863735</v>
      </c>
      <c r="AI211" s="42">
        <f t="shared" si="235"/>
        <v>0</v>
      </c>
      <c r="AJ211" s="42">
        <f t="shared" si="238"/>
        <v>14805.06256769191</v>
      </c>
      <c r="AK211" s="42">
        <f t="shared" si="242"/>
        <v>127734.82384632927</v>
      </c>
    </row>
    <row r="212" spans="1:39" ht="15" x14ac:dyDescent="0.2">
      <c r="I212" s="2">
        <f t="shared" si="222"/>
        <v>20</v>
      </c>
      <c r="J212" s="11">
        <f t="shared" si="212"/>
        <v>241475.85882412919</v>
      </c>
      <c r="K212" s="11">
        <f t="shared" si="223"/>
        <v>2414.7585882412918</v>
      </c>
      <c r="L212" s="24">
        <f t="shared" si="229"/>
        <v>26745.378175767706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L'!$B$136:$AV$256, 22)</f>
        <v>57.551114493888988</v>
      </c>
      <c r="S212" s="46">
        <f>VLOOKUP(I212, '[1]Lapse Rates'!$A$4:$F$24, 4)</f>
        <v>0</v>
      </c>
      <c r="T212" s="33">
        <f t="shared" si="239"/>
        <v>0.63127756149326764</v>
      </c>
      <c r="U212" s="33">
        <f t="shared" si="230"/>
        <v>3.6330727218922096E-2</v>
      </c>
      <c r="V212" s="39">
        <f t="shared" si="225"/>
        <v>0</v>
      </c>
      <c r="W212" s="32">
        <f t="shared" si="231"/>
        <v>0.59494683427434558</v>
      </c>
      <c r="X212" s="31"/>
      <c r="Y212" s="5">
        <f t="shared" si="236"/>
        <v>0</v>
      </c>
      <c r="Z212" s="5">
        <f t="shared" si="236"/>
        <v>3.8017365458052907</v>
      </c>
      <c r="AA212" s="5">
        <f t="shared" si="232"/>
        <v>0</v>
      </c>
      <c r="AB212" s="5">
        <f t="shared" si="217"/>
        <v>3.5829423705820487</v>
      </c>
      <c r="AC212" s="32"/>
      <c r="AD212" s="5">
        <f>$W212*J212</f>
        <v>143665.29776109447</v>
      </c>
      <c r="AE212" s="5">
        <f t="shared" si="219"/>
        <v>-1436.6529776109446</v>
      </c>
      <c r="AF212" s="5">
        <f t="shared" si="219"/>
        <v>-15912.078077143169</v>
      </c>
      <c r="AG212" s="5">
        <f t="shared" si="240"/>
        <v>-21879.417522324235</v>
      </c>
      <c r="AH212" s="5">
        <f t="shared" si="241"/>
        <v>104437.14918401612</v>
      </c>
      <c r="AI212" s="42">
        <f t="shared" si="235"/>
        <v>0</v>
      </c>
      <c r="AJ212" s="42">
        <f t="shared" si="238"/>
        <v>13953.003003614878</v>
      </c>
      <c r="AK212" s="42">
        <f t="shared" si="242"/>
        <v>118390.152187631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4339413.7373262364</v>
      </c>
      <c r="AE215" s="21">
        <f t="shared" ref="AE215:AK215" si="243">SUM(AE192:AE212)</f>
        <v>-135175.60765350607</v>
      </c>
      <c r="AF215" s="21">
        <f t="shared" si="243"/>
        <v>-461352.24249472603</v>
      </c>
      <c r="AG215" s="21">
        <f t="shared" si="243"/>
        <v>-214435.91417344095</v>
      </c>
      <c r="AH215" s="21">
        <f t="shared" si="243"/>
        <v>3528449.9730045614</v>
      </c>
      <c r="AI215" s="21">
        <f t="shared" si="243"/>
        <v>0</v>
      </c>
      <c r="AJ215" s="21">
        <f t="shared" si="243"/>
        <v>398232.75664638256</v>
      </c>
      <c r="AK215" s="21">
        <f t="shared" si="243"/>
        <v>3926682.7296509449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2121620.7610891312</v>
      </c>
      <c r="AE217" s="21">
        <f t="shared" ref="AE217:AK217" si="244">AE192+NPV($D$6,AE193:AE212)</f>
        <v>-113211.55882024935</v>
      </c>
      <c r="AF217" s="21">
        <f t="shared" si="244"/>
        <v>-218082.87586859069</v>
      </c>
      <c r="AG217" s="21">
        <f t="shared" si="244"/>
        <v>-68362.843417395372</v>
      </c>
      <c r="AH217" s="21">
        <f t="shared" si="244"/>
        <v>1721963.4829828965</v>
      </c>
      <c r="AI217" s="21">
        <f t="shared" si="244"/>
        <v>0</v>
      </c>
      <c r="AJ217" s="21">
        <f t="shared" si="244"/>
        <v>182816.35140928908</v>
      </c>
      <c r="AK217" s="21">
        <f t="shared" si="244"/>
        <v>1904779.8343921858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3192558.4718019636</v>
      </c>
      <c r="AE219" s="21">
        <f t="shared" ref="AE219:AK219" si="245">AE192+NPV($D$7,AE193:AE212)</f>
        <v>-123791.19679750771</v>
      </c>
      <c r="AF219" s="21">
        <f t="shared" si="245"/>
        <v>-335260.80828897841</v>
      </c>
      <c r="AG219" s="21">
        <f t="shared" si="245"/>
        <v>-134196.66717513636</v>
      </c>
      <c r="AH219" s="21">
        <f t="shared" si="245"/>
        <v>2599309.7995403404</v>
      </c>
      <c r="AI219" s="21">
        <f t="shared" si="245"/>
        <v>0</v>
      </c>
      <c r="AJ219" s="21">
        <f t="shared" si="245"/>
        <v>286840.17111053027</v>
      </c>
      <c r="AK219" s="21">
        <f t="shared" si="245"/>
        <v>2886149.9706508713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271031.87165637873</v>
      </c>
    </row>
    <row r="223" spans="1:39" ht="15" x14ac:dyDescent="0.2">
      <c r="G223" s="58" t="s">
        <v>116</v>
      </c>
      <c r="H223" s="57"/>
      <c r="I223" s="57"/>
      <c r="J223" s="11">
        <f>H$222</f>
        <v>271031.87165637873</v>
      </c>
      <c r="K223" s="11">
        <f>J223*$C$10</f>
        <v>108412.7486625515</v>
      </c>
      <c r="L223" s="24">
        <f>$C$232</f>
        <v>37937.288118849545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271031.87165637873</v>
      </c>
      <c r="AE223" s="5">
        <f>-$W223*K223</f>
        <v>-108412.7486625515</v>
      </c>
      <c r="AF223" s="5">
        <f>-$W223*L223</f>
        <v>-37937.288118849545</v>
      </c>
      <c r="AG223" s="5"/>
      <c r="AH223" s="5">
        <f>SUM(AD223:AG223)</f>
        <v>124681.83487497768</v>
      </c>
      <c r="AI223" s="42">
        <f>Y223-AA223</f>
        <v>0</v>
      </c>
      <c r="AJ223" s="42"/>
      <c r="AK223" s="42">
        <f>SUM(AH223:AJ223)</f>
        <v>124681.83487497768</v>
      </c>
      <c r="AL223" s="6" t="s">
        <v>39</v>
      </c>
      <c r="AM223" s="36">
        <f>AK250</f>
        <v>3177541.6077921526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271031.87165637873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L'!$B$136:$AV$256, 25)</f>
        <v>7.1060186174078224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7.1060186174078223E-3</v>
      </c>
      <c r="V224" s="39">
        <f>MIN(S224*T224,T224-U224)</f>
        <v>2.6703721500000001E-3</v>
      </c>
      <c r="W224" s="32">
        <f>T224-SUM(U224:V224)</f>
        <v>0.99022360923259223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5.9634137396453477</v>
      </c>
      <c r="AC224" s="32"/>
      <c r="AD224" s="5">
        <f t="shared" ref="AD224:AD226" si="254">$W224*J224</f>
        <v>268382.15816864406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-4279.4504859428953</v>
      </c>
      <c r="AH224" s="5">
        <f t="shared" ref="AH224:AH232" si="256">SUM(AD224:AG224)</f>
        <v>264102.70768270118</v>
      </c>
      <c r="AI224" s="42">
        <f>-M224*$W223*(N224-N223)/1000</f>
        <v>0</v>
      </c>
      <c r="AJ224" s="42">
        <f>$D$6*SUM(Y224:Z224,AD224:AE224)</f>
        <v>26328.880502992983</v>
      </c>
      <c r="AK224" s="42">
        <f t="shared" ref="AK224" si="257">SUM(AH224:AJ224)</f>
        <v>290431.58818569419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271031.87165637873</v>
      </c>
      <c r="K225" s="11">
        <f t="shared" ref="K225:K243" si="259">J225*$C$11</f>
        <v>2710.3187165637873</v>
      </c>
      <c r="L225" s="24">
        <f>$C$233</f>
        <v>29806.331969158182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L'!$B$136:$AV$256, 25)</f>
        <v>7.8752100117246204</v>
      </c>
      <c r="S225" s="46">
        <f>VLOOKUP(I225, '[1]Lapse Rates'!$A$4:$F$24, 4)</f>
        <v>2.4152155999999998E-3</v>
      </c>
      <c r="T225" s="33">
        <f t="shared" ref="T225:T227" si="260">W224</f>
        <v>0.99022360923259223</v>
      </c>
      <c r="U225" s="33">
        <f>T225*R225/1000</f>
        <v>7.7982188812745984E-3</v>
      </c>
      <c r="V225" s="39">
        <f t="shared" ref="V225:V243" si="261">MIN(S225*T225,T225-U225)</f>
        <v>2.3916035085068607E-3</v>
      </c>
      <c r="W225" s="32">
        <f>T225-SUM(U225:V225)</f>
        <v>0.98003378684281073</v>
      </c>
      <c r="X225" s="32"/>
      <c r="Y225" s="5">
        <f t="shared" ref="Y225:Z240" si="262">AA224</f>
        <v>0</v>
      </c>
      <c r="Z225" s="5">
        <f t="shared" si="262"/>
        <v>5.9634137396453477</v>
      </c>
      <c r="AA225" s="5">
        <f>O225*W225</f>
        <v>0</v>
      </c>
      <c r="AB225" s="5">
        <f t="shared" si="253"/>
        <v>5.9020476741655905</v>
      </c>
      <c r="AC225" s="32"/>
      <c r="AD225" s="5">
        <f t="shared" si="254"/>
        <v>265620.39153449552</v>
      </c>
      <c r="AE225" s="5">
        <f t="shared" si="255"/>
        <v>-2656.203915344955</v>
      </c>
      <c r="AF225" s="5">
        <f t="shared" si="255"/>
        <v>-29211.212391628025</v>
      </c>
      <c r="AG225" s="5">
        <f t="shared" ref="AG225:AG228" si="263">-U225*M225</f>
        <v>-4696.3135586511198</v>
      </c>
      <c r="AH225" s="5">
        <f t="shared" si="256"/>
        <v>229056.66166887141</v>
      </c>
      <c r="AI225" s="42">
        <f>-M225*($W224*N225-$W223*N224)/1000</f>
        <v>0</v>
      </c>
      <c r="AJ225" s="42">
        <f t="shared" ref="AJ225:AJ226" si="264">$D$6*SUM(Y225:Z225,AD225:AE225)</f>
        <v>25797.371816326529</v>
      </c>
      <c r="AK225" s="42">
        <f>SUM(AH225:AJ225)</f>
        <v>254854.03348519793</v>
      </c>
      <c r="AL225" s="48" t="s">
        <v>59</v>
      </c>
      <c r="AM225" s="54">
        <f>AK250/AD250</f>
        <v>0.90312125093174334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271031.87165637873</v>
      </c>
      <c r="K226" s="11">
        <f t="shared" si="259"/>
        <v>2710.3187165637873</v>
      </c>
      <c r="L226" s="24">
        <f t="shared" ref="L226:L243" si="265">$C$233</f>
        <v>29806.331969158182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L'!$B$136:$AV$256, 25)</f>
        <v>8.7053938668686541</v>
      </c>
      <c r="S226" s="46">
        <f>VLOOKUP(I226, '[1]Lapse Rates'!$A$4:$F$24, 4)</f>
        <v>2.3963082999999999E-3</v>
      </c>
      <c r="T226" s="33">
        <f t="shared" si="260"/>
        <v>0.98003378684281073</v>
      </c>
      <c r="U226" s="33">
        <f t="shared" ref="U226:U243" si="266">T226*R226/1000</f>
        <v>8.5315801173054661E-3</v>
      </c>
      <c r="V226" s="39">
        <f t="shared" si="261"/>
        <v>2.3484630976918579E-3</v>
      </c>
      <c r="W226" s="32">
        <f t="shared" ref="W226:W243" si="267">T226-SUM(U226:V226)</f>
        <v>0.96915374362781337</v>
      </c>
      <c r="X226" s="32"/>
      <c r="Y226" s="5">
        <f t="shared" si="262"/>
        <v>0</v>
      </c>
      <c r="Z226" s="5">
        <f t="shared" si="262"/>
        <v>5.9020476741655905</v>
      </c>
      <c r="AA226" s="5">
        <f t="shared" ref="AA226:AA243" si="268">O226*W226</f>
        <v>0</v>
      </c>
      <c r="AB226" s="5">
        <f t="shared" si="253"/>
        <v>5.8365248987123444</v>
      </c>
      <c r="AC226" s="32"/>
      <c r="AD226" s="5">
        <f t="shared" si="254"/>
        <v>262671.55305823247</v>
      </c>
      <c r="AE226" s="5">
        <f t="shared" si="255"/>
        <v>-2626.7155305823248</v>
      </c>
      <c r="AF226" s="5">
        <f>-$W226*L226</f>
        <v>-28886.918211723027</v>
      </c>
      <c r="AG226" s="5">
        <f t="shared" si="263"/>
        <v>-5137.9649624647536</v>
      </c>
      <c r="AH226" s="5">
        <f t="shared" si="256"/>
        <v>226019.95435346235</v>
      </c>
      <c r="AI226" s="42">
        <f>-M226*($W225*N226-$W224*N225)/1000</f>
        <v>0</v>
      </c>
      <c r="AJ226" s="42">
        <f t="shared" si="264"/>
        <v>25510.977552339318</v>
      </c>
      <c r="AK226" s="42">
        <f t="shared" ref="AK226:AK233" si="269">SUM(AH226:AJ226)</f>
        <v>251530.93190580167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271031.87165637873</v>
      </c>
      <c r="K227" s="11">
        <f t="shared" si="259"/>
        <v>2710.3187165637873</v>
      </c>
      <c r="L227" s="24">
        <f t="shared" si="265"/>
        <v>29806.331969158182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L'!$B$136:$AV$256, 25)</f>
        <v>9.5980010663993962</v>
      </c>
      <c r="S227" s="46">
        <f>VLOOKUP(I227, '[1]Lapse Rates'!$A$4:$F$24, 4)</f>
        <v>2.1941491999999999E-3</v>
      </c>
      <c r="T227" s="33">
        <f t="shared" si="260"/>
        <v>0.96915374362781337</v>
      </c>
      <c r="U227" s="33">
        <f t="shared" si="266"/>
        <v>9.3019386648447201E-3</v>
      </c>
      <c r="V227" s="39">
        <f t="shared" si="261"/>
        <v>2.1264679112579718E-3</v>
      </c>
      <c r="W227" s="32">
        <f t="shared" si="267"/>
        <v>0.9577253370517107</v>
      </c>
      <c r="X227" s="32"/>
      <c r="Y227" s="5">
        <f>AA226</f>
        <v>0</v>
      </c>
      <c r="Z227" s="5">
        <f t="shared" si="262"/>
        <v>5.8365248987123444</v>
      </c>
      <c r="AA227" s="5">
        <f t="shared" si="268"/>
        <v>0</v>
      </c>
      <c r="AB227" s="5">
        <f t="shared" si="253"/>
        <v>5.7676997200731464</v>
      </c>
      <c r="AC227" s="32"/>
      <c r="AD227" s="5">
        <f>$W227*J227</f>
        <v>259574.09063386131</v>
      </c>
      <c r="AE227" s="5">
        <f t="shared" si="255"/>
        <v>-2595.7409063386131</v>
      </c>
      <c r="AF227" s="5">
        <f t="shared" si="255"/>
        <v>-28546.279331437199</v>
      </c>
      <c r="AG227" s="5">
        <f t="shared" si="263"/>
        <v>-5601.8972201907709</v>
      </c>
      <c r="AH227" s="5">
        <f t="shared" si="256"/>
        <v>222830.17317589474</v>
      </c>
      <c r="AI227" s="42">
        <f t="shared" ref="AI227:AI243" si="271">-M227*($W226*N227-$W225*N226)/1000</f>
        <v>0</v>
      </c>
      <c r="AJ227" s="42">
        <f>$D$6*SUM(Y227:Z227,AD227:AE227)</f>
        <v>25210.148671362542</v>
      </c>
      <c r="AK227" s="42">
        <f t="shared" si="269"/>
        <v>248040.32184725729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271031.87165637873</v>
      </c>
      <c r="K228" s="11">
        <f t="shared" si="259"/>
        <v>2710.3187165637873</v>
      </c>
      <c r="L228" s="24">
        <f t="shared" si="265"/>
        <v>29806.331969158182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L'!$B$136:$AV$256, 25)</f>
        <v>10.608269085354351</v>
      </c>
      <c r="S228" s="46">
        <f>VLOOKUP(I228, '[1]Lapse Rates'!$A$4:$F$24, 4)</f>
        <v>1.9313649E-3</v>
      </c>
      <c r="T228" s="33">
        <f>W227</f>
        <v>0.9577253370517107</v>
      </c>
      <c r="U228" s="33">
        <f t="shared" si="266"/>
        <v>1.0159808085306239E-2</v>
      </c>
      <c r="V228" s="39">
        <f t="shared" si="261"/>
        <v>1.8497170998223434E-3</v>
      </c>
      <c r="W228" s="32">
        <f t="shared" si="267"/>
        <v>0.94571581186658216</v>
      </c>
      <c r="X228" s="32"/>
      <c r="Y228" s="5">
        <f t="shared" ref="Y228:Z243" si="272">AA227</f>
        <v>0</v>
      </c>
      <c r="Z228" s="5">
        <f t="shared" si="262"/>
        <v>5.7676997200731464</v>
      </c>
      <c r="AA228" s="5">
        <f t="shared" si="268"/>
        <v>0</v>
      </c>
      <c r="AB228" s="5">
        <f t="shared" si="253"/>
        <v>5.6953748766459986</v>
      </c>
      <c r="AC228" s="32"/>
      <c r="AD228" s="5">
        <f t="shared" ref="AD228:AD242" si="273">$W228*J228</f>
        <v>256319.1265452315</v>
      </c>
      <c r="AE228" s="5">
        <f t="shared" si="255"/>
        <v>-2563.1912654523153</v>
      </c>
      <c r="AF228" s="5">
        <f t="shared" si="255"/>
        <v>-28188.319436977294</v>
      </c>
      <c r="AG228" s="5">
        <f t="shared" si="263"/>
        <v>-6118.5310634058906</v>
      </c>
      <c r="AH228" s="5">
        <f t="shared" si="256"/>
        <v>219449.08477939601</v>
      </c>
      <c r="AI228" s="42">
        <f t="shared" si="271"/>
        <v>0</v>
      </c>
      <c r="AJ228" s="42">
        <f t="shared" ref="AJ228:AJ243" si="274">$D$6*SUM(Y228:Z228,AD228:AE228)</f>
        <v>24894.023062288881</v>
      </c>
      <c r="AK228" s="42">
        <f t="shared" si="269"/>
        <v>244343.10784168489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271031.87165637873</v>
      </c>
      <c r="K229" s="11">
        <f t="shared" si="259"/>
        <v>2710.3187165637873</v>
      </c>
      <c r="L229" s="24">
        <f t="shared" si="265"/>
        <v>29806.331969158182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L'!$B$136:$AV$256, 25)</f>
        <v>11.87870411556108</v>
      </c>
      <c r="S229" s="46">
        <f>VLOOKUP(I229, '[1]Lapse Rates'!$A$4:$F$24, 4)</f>
        <v>1.9726812000000001E-3</v>
      </c>
      <c r="T229" s="33">
        <f t="shared" ref="T229:T243" si="275">W228</f>
        <v>0.94571581186658216</v>
      </c>
      <c r="U229" s="33">
        <f t="shared" si="266"/>
        <v>1.1233878306570758E-2</v>
      </c>
      <c r="V229" s="39">
        <f t="shared" si="261"/>
        <v>1.8655958026119435E-3</v>
      </c>
      <c r="W229" s="32">
        <f t="shared" si="267"/>
        <v>0.93261633775739949</v>
      </c>
      <c r="X229" s="32"/>
      <c r="Y229" s="5">
        <f t="shared" si="272"/>
        <v>0</v>
      </c>
      <c r="Z229" s="5">
        <f t="shared" si="262"/>
        <v>5.6953748766459986</v>
      </c>
      <c r="AA229" s="5">
        <f t="shared" si="268"/>
        <v>0</v>
      </c>
      <c r="AB229" s="5">
        <f t="shared" si="253"/>
        <v>5.6164860447130094</v>
      </c>
      <c r="AC229" s="32"/>
      <c r="AD229" s="5">
        <f t="shared" si="273"/>
        <v>252768.75155970544</v>
      </c>
      <c r="AE229" s="5">
        <f t="shared" si="255"/>
        <v>-2527.6875155970547</v>
      </c>
      <c r="AF229" s="5">
        <f t="shared" si="255"/>
        <v>-27797.8721630576</v>
      </c>
      <c r="AG229" s="5">
        <f>-U229*M229</f>
        <v>-6765.3672986878009</v>
      </c>
      <c r="AH229" s="5">
        <f t="shared" si="256"/>
        <v>215677.82458236298</v>
      </c>
      <c r="AI229" s="42">
        <f t="shared" si="271"/>
        <v>0</v>
      </c>
      <c r="AJ229" s="42">
        <f t="shared" si="274"/>
        <v>24549.207099002433</v>
      </c>
      <c r="AK229" s="42">
        <f t="shared" si="269"/>
        <v>240227.03168136542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271031.87165637873</v>
      </c>
      <c r="K230" s="11">
        <f t="shared" si="259"/>
        <v>2710.3187165637873</v>
      </c>
      <c r="L230" s="24">
        <f t="shared" si="265"/>
        <v>29806.331969158182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L'!$B$136:$AV$256, 25)</f>
        <v>13.21068251178086</v>
      </c>
      <c r="S230" s="46">
        <f>VLOOKUP(I230, '[1]Lapse Rates'!$A$4:$F$24, 4)</f>
        <v>1.7228968999999999E-3</v>
      </c>
      <c r="T230" s="33">
        <f t="shared" si="275"/>
        <v>0.93261633775739949</v>
      </c>
      <c r="U230" s="33">
        <f t="shared" si="266"/>
        <v>1.2320498343412789E-2</v>
      </c>
      <c r="V230" s="39">
        <f t="shared" si="261"/>
        <v>1.6068017972115764E-3</v>
      </c>
      <c r="W230" s="32">
        <f t="shared" si="267"/>
        <v>0.91868903761677512</v>
      </c>
      <c r="X230" s="32"/>
      <c r="Y230" s="5">
        <f t="shared" si="272"/>
        <v>0</v>
      </c>
      <c r="Z230" s="5">
        <f t="shared" si="262"/>
        <v>5.6164860447130094</v>
      </c>
      <c r="AA230" s="5">
        <f t="shared" si="268"/>
        <v>0</v>
      </c>
      <c r="AB230" s="5">
        <f t="shared" si="253"/>
        <v>5.5326118043491288</v>
      </c>
      <c r="AC230" s="32"/>
      <c r="AD230" s="5">
        <f t="shared" si="273"/>
        <v>248994.0093354719</v>
      </c>
      <c r="AE230" s="5">
        <f t="shared" si="255"/>
        <v>-2489.940093354719</v>
      </c>
      <c r="AF230" s="5">
        <f t="shared" si="255"/>
        <v>-27382.750431632048</v>
      </c>
      <c r="AG230" s="5">
        <f t="shared" ref="AG230:AG243" si="276">-U230*M230</f>
        <v>-7419.7613968551404</v>
      </c>
      <c r="AH230" s="5">
        <f t="shared" si="256"/>
        <v>211701.55741362998</v>
      </c>
      <c r="AI230" s="42">
        <f t="shared" si="271"/>
        <v>0</v>
      </c>
      <c r="AJ230" s="42">
        <f t="shared" si="274"/>
        <v>24182.600169932684</v>
      </c>
      <c r="AK230" s="42">
        <f t="shared" si="269"/>
        <v>235884.15758356266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271031.87165637873</v>
      </c>
      <c r="K231" s="11">
        <f t="shared" si="259"/>
        <v>2710.3187165637873</v>
      </c>
      <c r="L231" s="24">
        <f t="shared" si="265"/>
        <v>29806.331969158182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L'!$B$136:$AV$256, 25)</f>
        <v>14.753642724426667</v>
      </c>
      <c r="S231" s="46">
        <f>VLOOKUP(I231, '[1]Lapse Rates'!$A$4:$F$24, 4)</f>
        <v>1.5750323E-3</v>
      </c>
      <c r="T231" s="33">
        <f t="shared" si="275"/>
        <v>0.91868903761677512</v>
      </c>
      <c r="U231" s="33">
        <f t="shared" si="266"/>
        <v>1.355400983584527E-2</v>
      </c>
      <c r="V231" s="39">
        <f t="shared" si="261"/>
        <v>1.4469649079023358E-3</v>
      </c>
      <c r="W231" s="32">
        <f t="shared" si="267"/>
        <v>0.9036880628730275</v>
      </c>
      <c r="X231" s="32"/>
      <c r="Y231" s="5">
        <f t="shared" si="272"/>
        <v>0</v>
      </c>
      <c r="Z231" s="5">
        <f t="shared" si="262"/>
        <v>5.5326118043491288</v>
      </c>
      <c r="AA231" s="5">
        <f t="shared" si="268"/>
        <v>0</v>
      </c>
      <c r="AB231" s="5">
        <f t="shared" si="253"/>
        <v>5.442271584159605</v>
      </c>
      <c r="AC231" s="32"/>
      <c r="AD231" s="5">
        <f t="shared" si="273"/>
        <v>244928.2670740039</v>
      </c>
      <c r="AE231" s="5">
        <f t="shared" si="255"/>
        <v>-2449.2826707400391</v>
      </c>
      <c r="AF231" s="5">
        <f t="shared" si="255"/>
        <v>-26935.62639855895</v>
      </c>
      <c r="AG231" s="5">
        <f t="shared" si="276"/>
        <v>-8162.6177894312614</v>
      </c>
      <c r="AH231" s="5">
        <f t="shared" si="256"/>
        <v>207380.74021527363</v>
      </c>
      <c r="AI231" s="42">
        <f t="shared" si="271"/>
        <v>0</v>
      </c>
      <c r="AJ231" s="42">
        <f t="shared" si="274"/>
        <v>23787.731119178192</v>
      </c>
      <c r="AK231" s="42">
        <f t="shared" si="269"/>
        <v>231168.47133445181</v>
      </c>
    </row>
    <row r="232" spans="1:39" ht="15" x14ac:dyDescent="0.2">
      <c r="A232" s="12"/>
      <c r="B232" s="13">
        <v>1</v>
      </c>
      <c r="C232" s="10">
        <f>$H$222*0.14+$B$235</f>
        <v>37937.288118849545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271031.87165637873</v>
      </c>
      <c r="K232" s="11">
        <f t="shared" si="259"/>
        <v>2710.3187165637873</v>
      </c>
      <c r="L232" s="24">
        <f t="shared" si="265"/>
        <v>29806.331969158182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L'!$B$136:$AV$256, 25)</f>
        <v>16.54240881918756</v>
      </c>
      <c r="S232" s="46">
        <f>VLOOKUP(I232, '[1]Lapse Rates'!$A$4:$F$24, 4)</f>
        <v>1.4424080000000001E-3</v>
      </c>
      <c r="T232" s="33">
        <f t="shared" si="275"/>
        <v>0.9036880628730275</v>
      </c>
      <c r="U232" s="33">
        <f t="shared" si="266"/>
        <v>1.4949177381065291E-2</v>
      </c>
      <c r="V232" s="39">
        <f t="shared" si="261"/>
        <v>1.3034868913925578E-3</v>
      </c>
      <c r="W232" s="32">
        <f t="shared" si="267"/>
        <v>0.88743539860056964</v>
      </c>
      <c r="X232" s="32"/>
      <c r="Y232" s="5">
        <f t="shared" si="272"/>
        <v>0</v>
      </c>
      <c r="Z232" s="5">
        <f t="shared" si="262"/>
        <v>5.442271584159605</v>
      </c>
      <c r="AA232" s="5">
        <f t="shared" si="268"/>
        <v>0</v>
      </c>
      <c r="AB232" s="5">
        <f t="shared" si="253"/>
        <v>5.3443933266382242</v>
      </c>
      <c r="AC232" s="32"/>
      <c r="AD232" s="5">
        <f t="shared" si="273"/>
        <v>240523.2770568369</v>
      </c>
      <c r="AE232" s="5">
        <f t="shared" si="255"/>
        <v>-2405.2327705683688</v>
      </c>
      <c r="AF232" s="5">
        <f t="shared" si="255"/>
        <v>-26451.194091870791</v>
      </c>
      <c r="AG232" s="5">
        <f t="shared" si="276"/>
        <v>-9002.8281450215691</v>
      </c>
      <c r="AH232" s="5">
        <f t="shared" si="256"/>
        <v>202664.02204937616</v>
      </c>
      <c r="AI232" s="42">
        <f t="shared" si="271"/>
        <v>0</v>
      </c>
      <c r="AJ232" s="42">
        <f t="shared" si="274"/>
        <v>23359.914031325348</v>
      </c>
      <c r="AK232" s="42">
        <f t="shared" si="269"/>
        <v>226023.9360807015</v>
      </c>
    </row>
    <row r="233" spans="1:39" ht="15" x14ac:dyDescent="0.2">
      <c r="A233" s="12"/>
      <c r="B233" s="70" t="s">
        <v>49</v>
      </c>
      <c r="C233" s="10">
        <f>$H$222*0.11+$B$235</f>
        <v>29806.331969158182</v>
      </c>
      <c r="D233" s="1"/>
      <c r="E233" s="1"/>
      <c r="F233" s="1"/>
      <c r="I233" s="2">
        <f t="shared" si="258"/>
        <v>10</v>
      </c>
      <c r="J233" s="11">
        <f t="shared" si="248"/>
        <v>271031.87165637873</v>
      </c>
      <c r="K233" s="11">
        <f t="shared" si="259"/>
        <v>2710.3187165637873</v>
      </c>
      <c r="L233" s="24">
        <f t="shared" si="265"/>
        <v>29806.331969158182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L'!$B$136:$AV$256, 25)</f>
        <v>18.67957646087692</v>
      </c>
      <c r="S233" s="46">
        <f>VLOOKUP(I233, '[1]Lapse Rates'!$A$4:$F$24, 4)</f>
        <v>1.4007732E-3</v>
      </c>
      <c r="T233" s="33">
        <f t="shared" si="275"/>
        <v>0.88743539860056964</v>
      </c>
      <c r="U233" s="33">
        <f t="shared" si="266"/>
        <v>1.6576917382248126E-2</v>
      </c>
      <c r="V233" s="39">
        <f t="shared" si="261"/>
        <v>1.2430957230909953E-3</v>
      </c>
      <c r="W233" s="32">
        <f t="shared" si="267"/>
        <v>0.86961538549523054</v>
      </c>
      <c r="X233" s="32"/>
      <c r="Y233" s="5">
        <f t="shared" si="272"/>
        <v>0</v>
      </c>
      <c r="Z233" s="5">
        <f t="shared" si="262"/>
        <v>5.3443933266382242</v>
      </c>
      <c r="AA233" s="5">
        <f t="shared" si="268"/>
        <v>0</v>
      </c>
      <c r="AB233" s="5">
        <f t="shared" si="253"/>
        <v>5.2370760399140721</v>
      </c>
      <c r="AC233" s="32"/>
      <c r="AD233" s="5">
        <f t="shared" si="273"/>
        <v>235693.48555195564</v>
      </c>
      <c r="AE233" s="5">
        <f t="shared" si="255"/>
        <v>-2356.9348555195565</v>
      </c>
      <c r="AF233" s="5">
        <f t="shared" si="255"/>
        <v>-25920.044865558306</v>
      </c>
      <c r="AG233" s="5">
        <f t="shared" si="276"/>
        <v>-9983.1003781939071</v>
      </c>
      <c r="AH233" s="5">
        <f>SUM(AD233:AG233)</f>
        <v>197433.40545268386</v>
      </c>
      <c r="AI233" s="42">
        <f t="shared" si="271"/>
        <v>0</v>
      </c>
      <c r="AJ233" s="42">
        <f t="shared" si="274"/>
        <v>22890.839908305723</v>
      </c>
      <c r="AK233" s="42">
        <f t="shared" si="269"/>
        <v>220324.24536098959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271031.87165637873</v>
      </c>
      <c r="K234" s="11">
        <f t="shared" si="259"/>
        <v>2710.3187165637873</v>
      </c>
      <c r="L234" s="24">
        <f t="shared" si="265"/>
        <v>29806.331969158182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L'!$B$136:$AV$256, 25)</f>
        <v>21.158927211491726</v>
      </c>
      <c r="S234" s="46">
        <f>VLOOKUP(I234, '[1]Lapse Rates'!$A$4:$F$24, 4)</f>
        <v>1.2298243999999999E-3</v>
      </c>
      <c r="T234" s="33">
        <f t="shared" si="275"/>
        <v>0.86961538549523054</v>
      </c>
      <c r="U234" s="33">
        <f t="shared" si="266"/>
        <v>1.8400128643686901E-2</v>
      </c>
      <c r="V234" s="39">
        <f t="shared" si="261"/>
        <v>1.0694742196974405E-3</v>
      </c>
      <c r="W234" s="32">
        <f t="shared" si="267"/>
        <v>0.85014578263184615</v>
      </c>
      <c r="X234" s="31"/>
      <c r="Y234" s="5">
        <f t="shared" si="272"/>
        <v>0</v>
      </c>
      <c r="Z234" s="5">
        <f t="shared" si="262"/>
        <v>5.2370760399140721</v>
      </c>
      <c r="AA234" s="5">
        <f t="shared" si="268"/>
        <v>0</v>
      </c>
      <c r="AB234" s="5">
        <f t="shared" si="253"/>
        <v>5.1198244452859409</v>
      </c>
      <c r="AC234" s="32"/>
      <c r="AD234" s="5">
        <f t="shared" si="273"/>
        <v>230416.60264748617</v>
      </c>
      <c r="AE234" s="5">
        <f t="shared" si="255"/>
        <v>-2304.1660264748616</v>
      </c>
      <c r="AF234" s="5">
        <f t="shared" si="255"/>
        <v>-25339.7274193046</v>
      </c>
      <c r="AG234" s="5">
        <f t="shared" si="276"/>
        <v>-11081.091072958918</v>
      </c>
      <c r="AH234" s="5">
        <f t="shared" ref="AH234:AH243" si="277">SUM(AD234:AG234)</f>
        <v>191691.6181287478</v>
      </c>
      <c r="AI234" s="42">
        <f t="shared" si="271"/>
        <v>0</v>
      </c>
      <c r="AJ234" s="42">
        <f t="shared" si="274"/>
        <v>22378.34378968073</v>
      </c>
      <c r="AK234" s="42">
        <f t="shared" ref="AK234:AK243" si="278">SUM(AH234:AJ234)</f>
        <v>214069.96191842854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271031.87165637873</v>
      </c>
      <c r="K235" s="11">
        <f t="shared" si="259"/>
        <v>2710.3187165637873</v>
      </c>
      <c r="L235" s="24">
        <f t="shared" si="265"/>
        <v>29806.331969158182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L'!$B$136:$AV$256, 25)</f>
        <v>24.024966295336853</v>
      </c>
      <c r="S235" s="46">
        <f>VLOOKUP(I235, '[1]Lapse Rates'!$A$4:$F$24, 4)</f>
        <v>1.0984558E-3</v>
      </c>
      <c r="T235" s="33">
        <f t="shared" si="275"/>
        <v>0.85014578263184615</v>
      </c>
      <c r="U235" s="33">
        <f t="shared" si="266"/>
        <v>2.0424723773852876E-2</v>
      </c>
      <c r="V235" s="39">
        <f t="shared" si="261"/>
        <v>9.3384756577749063E-4</v>
      </c>
      <c r="W235" s="32">
        <f t="shared" si="267"/>
        <v>0.82878721129221578</v>
      </c>
      <c r="X235" s="31"/>
      <c r="Y235" s="5">
        <f t="shared" si="272"/>
        <v>0</v>
      </c>
      <c r="Z235" s="5">
        <f t="shared" si="262"/>
        <v>5.1198244452859409</v>
      </c>
      <c r="AA235" s="5">
        <f t="shared" si="268"/>
        <v>0</v>
      </c>
      <c r="AB235" s="5">
        <f t="shared" si="253"/>
        <v>4.9911969346929981</v>
      </c>
      <c r="AC235" s="32"/>
      <c r="AD235" s="5">
        <f t="shared" si="273"/>
        <v>224627.74908139987</v>
      </c>
      <c r="AE235" s="5">
        <f t="shared" si="255"/>
        <v>-2246.2774908139986</v>
      </c>
      <c r="AF235" s="5">
        <f t="shared" si="255"/>
        <v>-24703.106751568626</v>
      </c>
      <c r="AG235" s="5">
        <f t="shared" si="276"/>
        <v>-12300.360973603643</v>
      </c>
      <c r="AH235" s="5">
        <f t="shared" si="277"/>
        <v>185378.0038654136</v>
      </c>
      <c r="AI235" s="42">
        <f t="shared" si="271"/>
        <v>0</v>
      </c>
      <c r="AJ235" s="42">
        <f t="shared" si="274"/>
        <v>21816.124617814556</v>
      </c>
      <c r="AK235" s="42">
        <f t="shared" si="278"/>
        <v>207194.12848322815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271031.87165637873</v>
      </c>
      <c r="K236" s="11">
        <f t="shared" si="259"/>
        <v>2710.3187165637873</v>
      </c>
      <c r="L236" s="24">
        <f t="shared" si="265"/>
        <v>29806.331969158182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L'!$B$136:$AV$256, 25)</f>
        <v>27.356399656756658</v>
      </c>
      <c r="S236" s="46">
        <f>VLOOKUP(I236, '[1]Lapse Rates'!$A$4:$F$24, 4)</f>
        <v>9.9047419999999994E-4</v>
      </c>
      <c r="T236" s="33">
        <f t="shared" si="275"/>
        <v>0.82878721129221578</v>
      </c>
      <c r="U236" s="33">
        <f t="shared" si="266"/>
        <v>2.2672634182518678E-2</v>
      </c>
      <c r="V236" s="39">
        <f t="shared" si="261"/>
        <v>8.2089235007488828E-4</v>
      </c>
      <c r="W236" s="32">
        <f t="shared" si="267"/>
        <v>0.80529368475962215</v>
      </c>
      <c r="X236" s="31"/>
      <c r="Y236" s="5">
        <f t="shared" si="272"/>
        <v>0</v>
      </c>
      <c r="Z236" s="5">
        <f t="shared" si="262"/>
        <v>4.9911969346929981</v>
      </c>
      <c r="AA236" s="5">
        <f t="shared" si="268"/>
        <v>0</v>
      </c>
      <c r="AB236" s="5">
        <f t="shared" si="253"/>
        <v>4.849712104791025</v>
      </c>
      <c r="AC236" s="32"/>
      <c r="AD236" s="5">
        <f t="shared" si="273"/>
        <v>218260.25461346222</v>
      </c>
      <c r="AE236" s="5">
        <f t="shared" si="255"/>
        <v>-2182.6025461346221</v>
      </c>
      <c r="AF236" s="5">
        <f t="shared" si="255"/>
        <v>-24002.850900611917</v>
      </c>
      <c r="AG236" s="5">
        <f t="shared" si="276"/>
        <v>-13654.117811104041</v>
      </c>
      <c r="AH236" s="5">
        <f t="shared" si="277"/>
        <v>178420.68335561163</v>
      </c>
      <c r="AI236" s="42">
        <f t="shared" si="271"/>
        <v>0</v>
      </c>
      <c r="AJ236" s="42">
        <f t="shared" si="274"/>
        <v>21197.707304224132</v>
      </c>
      <c r="AK236" s="42">
        <f t="shared" si="278"/>
        <v>199618.39065983577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271031.87165637873</v>
      </c>
      <c r="K237" s="11">
        <f t="shared" si="259"/>
        <v>2710.3187165637873</v>
      </c>
      <c r="L237" s="24">
        <f t="shared" si="265"/>
        <v>29806.331969158182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L'!$B$136:$AV$256, 25)</f>
        <v>31.11272311650799</v>
      </c>
      <c r="S237" s="46">
        <f>VLOOKUP(I237, '[1]Lapse Rates'!$A$4:$F$24, 4)</f>
        <v>9.2791330000000004E-4</v>
      </c>
      <c r="T237" s="33">
        <f t="shared" si="275"/>
        <v>0.80529368475962215</v>
      </c>
      <c r="U237" s="33">
        <f t="shared" si="266"/>
        <v>2.5054879441398593E-2</v>
      </c>
      <c r="V237" s="39">
        <f t="shared" si="261"/>
        <v>7.4724272049446071E-4</v>
      </c>
      <c r="W237" s="32">
        <f t="shared" si="267"/>
        <v>0.77949156259772912</v>
      </c>
      <c r="X237" s="31"/>
      <c r="Y237" s="5">
        <f t="shared" si="272"/>
        <v>0</v>
      </c>
      <c r="Z237" s="5">
        <f t="shared" si="262"/>
        <v>4.849712104791025</v>
      </c>
      <c r="AA237" s="5">
        <f t="shared" si="268"/>
        <v>0</v>
      </c>
      <c r="AB237" s="5">
        <f t="shared" si="253"/>
        <v>4.6943242425166778</v>
      </c>
      <c r="AC237" s="32"/>
      <c r="AD237" s="5">
        <f t="shared" si="273"/>
        <v>211267.05715121783</v>
      </c>
      <c r="AE237" s="5">
        <f t="shared" si="255"/>
        <v>-2112.6705715121784</v>
      </c>
      <c r="AF237" s="5">
        <f t="shared" si="255"/>
        <v>-23233.784281945758</v>
      </c>
      <c r="AG237" s="5">
        <f t="shared" si="276"/>
        <v>-15088.774991114033</v>
      </c>
      <c r="AH237" s="5">
        <f t="shared" si="277"/>
        <v>170831.82730664586</v>
      </c>
      <c r="AI237" s="42">
        <f t="shared" si="271"/>
        <v>0</v>
      </c>
      <c r="AJ237" s="42">
        <f t="shared" si="274"/>
        <v>20518.521080226608</v>
      </c>
      <c r="AK237" s="42">
        <f t="shared" si="278"/>
        <v>191350.34838687247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271031.87165637873</v>
      </c>
      <c r="K238" s="11">
        <f t="shared" si="259"/>
        <v>2710.3187165637873</v>
      </c>
      <c r="L238" s="24">
        <f t="shared" si="265"/>
        <v>29806.331969158182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L'!$B$136:$AV$256, 25)</f>
        <v>35.32851910711873</v>
      </c>
      <c r="S238" s="46">
        <f>VLOOKUP(I238, '[1]Lapse Rates'!$A$4:$F$24, 4)</f>
        <v>7.1178370000000003E-4</v>
      </c>
      <c r="T238" s="33">
        <f t="shared" si="275"/>
        <v>0.77949156259772912</v>
      </c>
      <c r="U238" s="33">
        <f t="shared" si="266"/>
        <v>2.7538282563071708E-2</v>
      </c>
      <c r="V238" s="39">
        <f t="shared" si="261"/>
        <v>5.5482938854459327E-4</v>
      </c>
      <c r="W238" s="32">
        <f t="shared" si="267"/>
        <v>0.75139845064611277</v>
      </c>
      <c r="X238" s="31"/>
      <c r="Y238" s="5">
        <f t="shared" si="272"/>
        <v>0</v>
      </c>
      <c r="Z238" s="5">
        <f t="shared" si="262"/>
        <v>4.6943242425166778</v>
      </c>
      <c r="AA238" s="5">
        <f t="shared" si="268"/>
        <v>0</v>
      </c>
      <c r="AB238" s="5">
        <f t="shared" si="253"/>
        <v>4.5251393753415785</v>
      </c>
      <c r="AC238" s="32"/>
      <c r="AD238" s="5">
        <f t="shared" si="273"/>
        <v>203652.92843831907</v>
      </c>
      <c r="AE238" s="5">
        <f t="shared" si="255"/>
        <v>-2036.5292843831908</v>
      </c>
      <c r="AF238" s="5">
        <f t="shared" si="255"/>
        <v>-22396.431661069157</v>
      </c>
      <c r="AG238" s="5">
        <f t="shared" si="276"/>
        <v>-16584.352369676111</v>
      </c>
      <c r="AH238" s="5">
        <f t="shared" si="277"/>
        <v>162635.6151231906</v>
      </c>
      <c r="AI238" s="42">
        <f t="shared" si="271"/>
        <v>0</v>
      </c>
      <c r="AJ238" s="42">
        <f t="shared" si="274"/>
        <v>19779.029270209299</v>
      </c>
      <c r="AK238" s="42">
        <f t="shared" si="278"/>
        <v>182414.64439339988</v>
      </c>
    </row>
    <row r="239" spans="1:39" ht="15" x14ac:dyDescent="0.2">
      <c r="I239" s="2">
        <f t="shared" si="258"/>
        <v>16</v>
      </c>
      <c r="J239" s="11">
        <f t="shared" si="248"/>
        <v>271031.87165637873</v>
      </c>
      <c r="K239" s="11">
        <f t="shared" si="259"/>
        <v>2710.3187165637873</v>
      </c>
      <c r="L239" s="24">
        <f t="shared" si="265"/>
        <v>29806.331969158182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L'!$B$136:$AV$256, 25)</f>
        <v>39.974107877776802</v>
      </c>
      <c r="S239" s="46">
        <f>VLOOKUP(I239, '[1]Lapse Rates'!$A$4:$F$24, 4)</f>
        <v>6.4944269999999999E-4</v>
      </c>
      <c r="T239" s="33">
        <f t="shared" si="275"/>
        <v>0.75139845064611277</v>
      </c>
      <c r="U239" s="33">
        <f t="shared" si="266"/>
        <v>3.0036482725322059E-2</v>
      </c>
      <c r="V239" s="39">
        <f t="shared" si="261"/>
        <v>4.8799023856342823E-4</v>
      </c>
      <c r="W239" s="32">
        <f t="shared" si="267"/>
        <v>0.72087397768222727</v>
      </c>
      <c r="X239" s="31"/>
      <c r="Y239" s="5">
        <f t="shared" si="272"/>
        <v>0</v>
      </c>
      <c r="Z239" s="5">
        <f t="shared" si="262"/>
        <v>4.5251393753415785</v>
      </c>
      <c r="AA239" s="5">
        <f t="shared" si="268"/>
        <v>0</v>
      </c>
      <c r="AB239" s="5">
        <f t="shared" si="253"/>
        <v>4.3413121470559002</v>
      </c>
      <c r="AC239" s="32"/>
      <c r="AD239" s="5">
        <f t="shared" si="273"/>
        <v>195379.82339959266</v>
      </c>
      <c r="AE239" s="5">
        <f t="shared" si="255"/>
        <v>-1953.7982339959265</v>
      </c>
      <c r="AF239" s="5">
        <f t="shared" si="255"/>
        <v>-21486.609086723991</v>
      </c>
      <c r="AG239" s="5">
        <f t="shared" si="276"/>
        <v>-18088.840955187978</v>
      </c>
      <c r="AH239" s="5">
        <f t="shared" si="277"/>
        <v>153850.57512368477</v>
      </c>
      <c r="AI239" s="42">
        <f t="shared" si="271"/>
        <v>0</v>
      </c>
      <c r="AJ239" s="42">
        <f t="shared" si="274"/>
        <v>18975.536984917762</v>
      </c>
      <c r="AK239" s="42">
        <f t="shared" si="278"/>
        <v>172826.11210860254</v>
      </c>
    </row>
    <row r="240" spans="1:39" ht="15" x14ac:dyDescent="0.2">
      <c r="I240" s="2">
        <f t="shared" si="258"/>
        <v>17</v>
      </c>
      <c r="J240" s="11">
        <f t="shared" si="248"/>
        <v>271031.87165637873</v>
      </c>
      <c r="K240" s="11">
        <f t="shared" si="259"/>
        <v>2710.3187165637873</v>
      </c>
      <c r="L240" s="24">
        <f t="shared" si="265"/>
        <v>29806.331969158182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L'!$B$136:$AV$256, 25)</f>
        <v>45.126088144633847</v>
      </c>
      <c r="S240" s="46">
        <f>VLOOKUP(I240, '[1]Lapse Rates'!$A$4:$F$24, 4)</f>
        <v>5.2983399999999997E-4</v>
      </c>
      <c r="T240" s="33">
        <f t="shared" si="275"/>
        <v>0.72087397768222727</v>
      </c>
      <c r="U240" s="33">
        <f t="shared" si="266"/>
        <v>3.2530222658060999E-2</v>
      </c>
      <c r="V240" s="39">
        <f t="shared" si="261"/>
        <v>3.819435430912852E-4</v>
      </c>
      <c r="W240" s="32">
        <f t="shared" si="267"/>
        <v>0.68796181148107505</v>
      </c>
      <c r="X240" s="31"/>
      <c r="Y240" s="5">
        <f t="shared" si="272"/>
        <v>0</v>
      </c>
      <c r="Z240" s="5">
        <f t="shared" si="262"/>
        <v>4.3413121470559002</v>
      </c>
      <c r="AA240" s="5">
        <f t="shared" si="268"/>
        <v>0</v>
      </c>
      <c r="AB240" s="5">
        <f t="shared" si="253"/>
        <v>4.1431055376643631</v>
      </c>
      <c r="AC240" s="32"/>
      <c r="AD240" s="5">
        <f t="shared" si="273"/>
        <v>186459.57739382854</v>
      </c>
      <c r="AE240" s="5">
        <f t="shared" si="255"/>
        <v>-1864.5957739382854</v>
      </c>
      <c r="AF240" s="5">
        <f t="shared" si="255"/>
        <v>-20505.618135108343</v>
      </c>
      <c r="AG240" s="5">
        <f t="shared" si="276"/>
        <v>-19590.643461141419</v>
      </c>
      <c r="AH240" s="5">
        <f t="shared" si="277"/>
        <v>144498.72002364049</v>
      </c>
      <c r="AI240" s="42">
        <f t="shared" si="271"/>
        <v>0</v>
      </c>
      <c r="AJ240" s="42">
        <f t="shared" si="274"/>
        <v>18109.193579632862</v>
      </c>
      <c r="AK240" s="42">
        <f t="shared" si="278"/>
        <v>162607.91360327334</v>
      </c>
    </row>
    <row r="241" spans="1:39" ht="15" x14ac:dyDescent="0.2">
      <c r="I241" s="2">
        <f t="shared" si="258"/>
        <v>18</v>
      </c>
      <c r="J241" s="11">
        <f t="shared" si="248"/>
        <v>271031.87165637873</v>
      </c>
      <c r="K241" s="11">
        <f t="shared" si="259"/>
        <v>2710.3187165637873</v>
      </c>
      <c r="L241" s="24">
        <f t="shared" si="265"/>
        <v>29806.331969158182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L'!$B$136:$AV$256, 25)</f>
        <v>50.964210428542167</v>
      </c>
      <c r="S241" s="46">
        <f>VLOOKUP(I241, '[1]Lapse Rates'!$A$4:$F$24, 4)</f>
        <v>4.565131E-4</v>
      </c>
      <c r="T241" s="33">
        <f t="shared" si="275"/>
        <v>0.68796181148107505</v>
      </c>
      <c r="U241" s="33">
        <f t="shared" si="266"/>
        <v>3.5061430527122565E-2</v>
      </c>
      <c r="V241" s="39">
        <f t="shared" si="261"/>
        <v>3.1406357924084117E-4</v>
      </c>
      <c r="W241" s="32">
        <f t="shared" si="267"/>
        <v>0.65258631737471162</v>
      </c>
      <c r="X241" s="31"/>
      <c r="Y241" s="5">
        <f t="shared" si="272"/>
        <v>0</v>
      </c>
      <c r="Z241" s="5">
        <f t="shared" si="272"/>
        <v>4.1431055376643631</v>
      </c>
      <c r="AA241" s="5">
        <f t="shared" si="268"/>
        <v>0</v>
      </c>
      <c r="AB241" s="5">
        <f t="shared" si="253"/>
        <v>3.9300640532625519</v>
      </c>
      <c r="AC241" s="32"/>
      <c r="AD241" s="5">
        <f t="shared" si="273"/>
        <v>176871.69101541169</v>
      </c>
      <c r="AE241" s="5">
        <f t="shared" si="255"/>
        <v>-1768.7169101541167</v>
      </c>
      <c r="AF241" s="5">
        <f t="shared" si="255"/>
        <v>-19451.204414201075</v>
      </c>
      <c r="AG241" s="5">
        <f t="shared" si="276"/>
        <v>-21115.010244918496</v>
      </c>
      <c r="AH241" s="5">
        <f t="shared" si="277"/>
        <v>134536.75944613799</v>
      </c>
      <c r="AI241" s="42">
        <f t="shared" si="271"/>
        <v>0</v>
      </c>
      <c r="AJ241" s="42">
        <f t="shared" si="274"/>
        <v>17178.008198379011</v>
      </c>
      <c r="AK241" s="42">
        <f t="shared" si="278"/>
        <v>151714.76764451701</v>
      </c>
    </row>
    <row r="242" spans="1:39" ht="15" x14ac:dyDescent="0.2">
      <c r="I242" s="2">
        <f t="shared" si="258"/>
        <v>19</v>
      </c>
      <c r="J242" s="11">
        <f t="shared" si="248"/>
        <v>271031.87165637873</v>
      </c>
      <c r="K242" s="11">
        <f t="shared" si="259"/>
        <v>2710.3187165637873</v>
      </c>
      <c r="L242" s="24">
        <f t="shared" si="265"/>
        <v>29806.331969158182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L'!$B$136:$AV$256, 25)</f>
        <v>57.57205600973834</v>
      </c>
      <c r="S242" s="46">
        <f>VLOOKUP(I242, '[1]Lapse Rates'!$A$4:$F$24, 4)</f>
        <v>3.5534066900000001E-2</v>
      </c>
      <c r="T242" s="33">
        <f t="shared" si="275"/>
        <v>0.65258631737471162</v>
      </c>
      <c r="U242" s="33">
        <f t="shared" si="266"/>
        <v>3.757073601508578E-2</v>
      </c>
      <c r="V242" s="39">
        <f t="shared" si="261"/>
        <v>2.3189045859617636E-2</v>
      </c>
      <c r="W242" s="32">
        <f t="shared" si="267"/>
        <v>0.59182653550000819</v>
      </c>
      <c r="X242" s="31"/>
      <c r="Y242" s="5">
        <f t="shared" si="272"/>
        <v>0</v>
      </c>
      <c r="Z242" s="5">
        <f t="shared" si="272"/>
        <v>3.9300640532625519</v>
      </c>
      <c r="AA242" s="5">
        <f t="shared" si="268"/>
        <v>0</v>
      </c>
      <c r="AB242" s="5">
        <f t="shared" si="253"/>
        <v>3.5641510264763441</v>
      </c>
      <c r="AC242" s="32"/>
      <c r="AD242" s="5">
        <f t="shared" si="273"/>
        <v>160403.85361247748</v>
      </c>
      <c r="AE242" s="5">
        <f t="shared" si="255"/>
        <v>-1604.038536124775</v>
      </c>
      <c r="AF242" s="5">
        <f t="shared" si="255"/>
        <v>-17640.178185270022</v>
      </c>
      <c r="AG242" s="5">
        <f t="shared" si="276"/>
        <v>-22626.186779629094</v>
      </c>
      <c r="AH242" s="5">
        <f t="shared" si="277"/>
        <v>118533.4501114536</v>
      </c>
      <c r="AI242" s="42">
        <f t="shared" si="271"/>
        <v>0</v>
      </c>
      <c r="AJ242" s="42">
        <f t="shared" si="274"/>
        <v>15578.647398273828</v>
      </c>
      <c r="AK242" s="42">
        <f t="shared" si="278"/>
        <v>134112.09750972743</v>
      </c>
    </row>
    <row r="243" spans="1:39" ht="15" x14ac:dyDescent="0.2">
      <c r="I243" s="2">
        <f t="shared" si="258"/>
        <v>20</v>
      </c>
      <c r="J243" s="11">
        <f t="shared" si="248"/>
        <v>271031.87165637873</v>
      </c>
      <c r="K243" s="11">
        <f t="shared" si="259"/>
        <v>2710.3187165637873</v>
      </c>
      <c r="L243" s="24">
        <f t="shared" si="265"/>
        <v>29806.331969158182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L'!$B$136:$AV$256, 25)</f>
        <v>65.076708261101913</v>
      </c>
      <c r="S243" s="46">
        <f>VLOOKUP(I243, '[1]Lapse Rates'!$A$4:$F$24, 4)</f>
        <v>0</v>
      </c>
      <c r="T243" s="33">
        <f t="shared" si="275"/>
        <v>0.59182653550000819</v>
      </c>
      <c r="U243" s="33">
        <f t="shared" si="266"/>
        <v>3.8514122791912707E-2</v>
      </c>
      <c r="V243" s="39">
        <f t="shared" si="261"/>
        <v>0</v>
      </c>
      <c r="W243" s="32">
        <f t="shared" si="267"/>
        <v>0.5533124127080955</v>
      </c>
      <c r="X243" s="31"/>
      <c r="Y243" s="5">
        <f t="shared" si="272"/>
        <v>0</v>
      </c>
      <c r="Z243" s="5">
        <f t="shared" si="272"/>
        <v>3.5641510264763441</v>
      </c>
      <c r="AA243" s="5">
        <f t="shared" si="268"/>
        <v>0</v>
      </c>
      <c r="AB243" s="5">
        <f t="shared" si="253"/>
        <v>3.3322078099278363</v>
      </c>
      <c r="AC243" s="32"/>
      <c r="AD243" s="5">
        <f>$W243*J243</f>
        <v>149965.2988269818</v>
      </c>
      <c r="AE243" s="5">
        <f t="shared" si="255"/>
        <v>-1499.652988269818</v>
      </c>
      <c r="AF243" s="5">
        <f t="shared" si="255"/>
        <v>-16492.213455833353</v>
      </c>
      <c r="AG243" s="5">
        <f t="shared" si="276"/>
        <v>-23194.321654850799</v>
      </c>
      <c r="AH243" s="5">
        <f t="shared" si="277"/>
        <v>108779.11072802785</v>
      </c>
      <c r="AI243" s="42">
        <f t="shared" si="271"/>
        <v>0</v>
      </c>
      <c r="AJ243" s="42">
        <f t="shared" si="274"/>
        <v>14564.829499993346</v>
      </c>
      <c r="AK243" s="42">
        <f t="shared" si="278"/>
        <v>123343.94022802119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4763811.8183549959</v>
      </c>
      <c r="AE246" s="21">
        <f t="shared" ref="AE246:AK246" si="279">SUM(AE223:AE243)</f>
        <v>-150656.7265478512</v>
      </c>
      <c r="AF246" s="21">
        <f t="shared" si="279"/>
        <v>-502509.22973292961</v>
      </c>
      <c r="AG246" s="21">
        <f t="shared" si="279"/>
        <v>-240491.53261302962</v>
      </c>
      <c r="AH246" s="21">
        <f t="shared" si="279"/>
        <v>3870154.3294611843</v>
      </c>
      <c r="AI246" s="21">
        <f t="shared" si="279"/>
        <v>0</v>
      </c>
      <c r="AJ246" s="21">
        <f t="shared" si="279"/>
        <v>436607.63565640675</v>
      </c>
      <c r="AK246" s="21">
        <f t="shared" si="279"/>
        <v>4306761.9651175905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2350334.2390727866</v>
      </c>
      <c r="AE248" s="21">
        <f t="shared" ref="AE248:AK248" si="280">AE223+NPV($D$6,AE224:AE243)</f>
        <v>-126761.7129781085</v>
      </c>
      <c r="AF248" s="21">
        <f t="shared" si="280"/>
        <v>-239727.32791650202</v>
      </c>
      <c r="AG248" s="21">
        <f t="shared" si="280"/>
        <v>-78222.857300868258</v>
      </c>
      <c r="AH248" s="21">
        <f t="shared" si="280"/>
        <v>1905622.3408773078</v>
      </c>
      <c r="AI248" s="21">
        <f t="shared" si="280"/>
        <v>0</v>
      </c>
      <c r="AJ248" s="21">
        <f t="shared" si="280"/>
        <v>202184.148536689</v>
      </c>
      <c r="AK248" s="21">
        <f t="shared" si="280"/>
        <v>2107806.4894139972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3518399.7769002854</v>
      </c>
      <c r="AE250" s="21">
        <f t="shared" ref="AE250:AK250" si="281">AE223+NPV($D$7,AE224:AE243)</f>
        <v>-138296.92975965206</v>
      </c>
      <c r="AF250" s="21">
        <f t="shared" si="281"/>
        <v>-366584.18007402209</v>
      </c>
      <c r="AG250" s="21">
        <f t="shared" si="281"/>
        <v>-151619.45816354503</v>
      </c>
      <c r="AH250" s="21">
        <f t="shared" si="281"/>
        <v>2861899.2089030663</v>
      </c>
      <c r="AI250" s="21">
        <f t="shared" si="281"/>
        <v>0</v>
      </c>
      <c r="AJ250" s="21">
        <f t="shared" si="281"/>
        <v>315642.39888908685</v>
      </c>
      <c r="AK250" s="21">
        <f t="shared" si="281"/>
        <v>3177541.6077921526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248407.1727642481</v>
      </c>
    </row>
    <row r="254" spans="1:39" ht="15" x14ac:dyDescent="0.2">
      <c r="G254" s="58" t="s">
        <v>117</v>
      </c>
      <c r="H254" s="57"/>
      <c r="I254" s="57"/>
      <c r="J254" s="11">
        <f>H$253</f>
        <v>248407.1727642481</v>
      </c>
      <c r="K254" s="11">
        <f>J254*$C$10</f>
        <v>99362.869105699239</v>
      </c>
      <c r="L254" s="24">
        <f>$C$263</f>
        <v>34773.281830322783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248407.1727642481</v>
      </c>
      <c r="AE254" s="5">
        <f>-$W254*K254</f>
        <v>-99362.869105699239</v>
      </c>
      <c r="AF254" s="5">
        <f>-$W254*L254</f>
        <v>-34773.281830322783</v>
      </c>
      <c r="AG254" s="5"/>
      <c r="AH254" s="5">
        <f>SUM(AD254:AG254)</f>
        <v>114271.02182822608</v>
      </c>
      <c r="AI254" s="42">
        <f>Y254-AA254</f>
        <v>0</v>
      </c>
      <c r="AJ254" s="42"/>
      <c r="AK254" s="42">
        <f>SUM(AH254:AJ254)</f>
        <v>114271.02182822608</v>
      </c>
      <c r="AL254" s="6" t="s">
        <v>39</v>
      </c>
      <c r="AM254" s="36">
        <f>AK281</f>
        <v>2911591.0512932669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248407.1727642481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L'!$B$136:$AV$256, 28)</f>
        <v>6.992624703300252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6.9926247033002516E-3</v>
      </c>
      <c r="V255" s="39">
        <f>MIN(S255*T255,T255-U255)</f>
        <v>2.6703721500000001E-3</v>
      </c>
      <c r="W255" s="32">
        <f>T255-SUM(U255:V255)</f>
        <v>0.9903370031466997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5.9640966306803378</v>
      </c>
      <c r="AC255" s="32"/>
      <c r="AD255" s="5">
        <f t="shared" ref="AD255:AD257" si="290">$W255*J255</f>
        <v>246006.81503548994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-4211.1613824438073</v>
      </c>
      <c r="AH255" s="5">
        <f t="shared" ref="AH255:AH263" si="292">SUM(AD255:AG255)</f>
        <v>241795.65365304615</v>
      </c>
      <c r="AI255" s="42">
        <f>-M255*$W254*(N255-N254)/1000</f>
        <v>0</v>
      </c>
      <c r="AJ255" s="42">
        <f>$D$6*SUM(Y255:Z255,AD255:AE255)</f>
        <v>24133.859341630563</v>
      </c>
      <c r="AK255" s="42">
        <f t="shared" ref="AK255" si="293">SUM(AH255:AJ255)</f>
        <v>265929.51299467671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248407.1727642481</v>
      </c>
      <c r="K256" s="11">
        <f t="shared" ref="K256:K274" si="295">J256*$C$11</f>
        <v>2484.0717276424812</v>
      </c>
      <c r="L256" s="24">
        <f>$C$264</f>
        <v>27321.066647395339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L'!$B$136:$AV$256, 28)</f>
        <v>7.7495417668566748</v>
      </c>
      <c r="S256" s="46">
        <f>VLOOKUP(I256, '[1]Lapse Rates'!$A$4:$F$24, 4)</f>
        <v>2.4152155999999998E-3</v>
      </c>
      <c r="T256" s="33">
        <f t="shared" ref="T256:T258" si="296">W255</f>
        <v>0.9903370031466997</v>
      </c>
      <c r="U256" s="33">
        <f>T256*R256/1000</f>
        <v>7.6746579691490194E-3</v>
      </c>
      <c r="V256" s="39">
        <f t="shared" ref="V256:V274" si="297">MIN(S256*T256,T256-U256)</f>
        <v>2.3918773792571579E-3</v>
      </c>
      <c r="W256" s="32">
        <f>T256-SUM(U256:V256)</f>
        <v>0.98027046779829352</v>
      </c>
      <c r="X256" s="32"/>
      <c r="Y256" s="5">
        <f t="shared" ref="Y256:Z271" si="298">AA255</f>
        <v>0</v>
      </c>
      <c r="Z256" s="5">
        <f t="shared" si="298"/>
        <v>5.9640966306803378</v>
      </c>
      <c r="AA256" s="5">
        <f>O256*W256</f>
        <v>0</v>
      </c>
      <c r="AB256" s="5">
        <f t="shared" si="289"/>
        <v>5.9034730355169849</v>
      </c>
      <c r="AC256" s="32"/>
      <c r="AD256" s="5">
        <f t="shared" si="290"/>
        <v>243506.21545006099</v>
      </c>
      <c r="AE256" s="5">
        <f t="shared" si="291"/>
        <v>-2435.0621545006102</v>
      </c>
      <c r="AF256" s="5">
        <f t="shared" si="291"/>
        <v>-26782.034783190582</v>
      </c>
      <c r="AG256" s="5">
        <f t="shared" ref="AG256:AG259" si="299">-U256*M256</f>
        <v>-4621.9015941026446</v>
      </c>
      <c r="AH256" s="5">
        <f t="shared" si="292"/>
        <v>209667.21691826716</v>
      </c>
      <c r="AI256" s="42">
        <f>-M256*($W255*N256-$W254*N255)/1000</f>
        <v>0</v>
      </c>
      <c r="AJ256" s="42">
        <f t="shared" ref="AJ256:AJ257" si="300">$D$6*SUM(Y256:Z256,AD256:AE256)</f>
        <v>23649.665216173948</v>
      </c>
      <c r="AK256" s="42">
        <f>SUM(AH256:AJ256)</f>
        <v>233316.88213444111</v>
      </c>
      <c r="AL256" s="48" t="s">
        <v>59</v>
      </c>
      <c r="AM256" s="54">
        <f>AK281/AD281</f>
        <v>0.90034812719800661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248407.1727642481</v>
      </c>
      <c r="K257" s="11">
        <f t="shared" si="295"/>
        <v>2484.0717276424812</v>
      </c>
      <c r="L257" s="24">
        <f t="shared" ref="L257:L274" si="301">$C$264</f>
        <v>27321.066647395339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L'!$B$136:$AV$256, 28)</f>
        <v>8.5664780072909625</v>
      </c>
      <c r="S257" s="46">
        <f>VLOOKUP(I257, '[1]Lapse Rates'!$A$4:$F$24, 4)</f>
        <v>2.3963082999999999E-3</v>
      </c>
      <c r="T257" s="33">
        <f t="shared" si="296"/>
        <v>0.98027046779829352</v>
      </c>
      <c r="U257" s="33">
        <f t="shared" ref="U257:U274" si="302">T257*R257/1000</f>
        <v>8.3974654035909053E-3</v>
      </c>
      <c r="V257" s="39">
        <f t="shared" si="297"/>
        <v>2.3490302582299333E-3</v>
      </c>
      <c r="W257" s="32">
        <f t="shared" ref="W257:W274" si="303">T257-SUM(U257:V257)</f>
        <v>0.96952397213647268</v>
      </c>
      <c r="X257" s="32"/>
      <c r="Y257" s="5">
        <f t="shared" si="298"/>
        <v>0</v>
      </c>
      <c r="Z257" s="5">
        <f t="shared" si="298"/>
        <v>5.9034730355169849</v>
      </c>
      <c r="AA257" s="5">
        <f t="shared" ref="AA257:AA274" si="304">O257*W257</f>
        <v>0</v>
      </c>
      <c r="AB257" s="5">
        <f t="shared" si="289"/>
        <v>5.8387545221577577</v>
      </c>
      <c r="AC257" s="32"/>
      <c r="AD257" s="5">
        <f t="shared" si="290"/>
        <v>240836.70884558483</v>
      </c>
      <c r="AE257" s="5">
        <f t="shared" si="291"/>
        <v>-2408.3670884558483</v>
      </c>
      <c r="AF257" s="5">
        <f>-$W257*L257</f>
        <v>-26488.429058988033</v>
      </c>
      <c r="AG257" s="5">
        <f t="shared" si="299"/>
        <v>-5057.1971925391472</v>
      </c>
      <c r="AH257" s="5">
        <f t="shared" si="292"/>
        <v>206882.71550560181</v>
      </c>
      <c r="AI257" s="42">
        <f>-M257*($W256*N257-$W255*N256)/1000</f>
        <v>0</v>
      </c>
      <c r="AJ257" s="42">
        <f t="shared" si="300"/>
        <v>23390.39945707914</v>
      </c>
      <c r="AK257" s="42">
        <f t="shared" ref="AK257:AK264" si="305">SUM(AH257:AJ257)</f>
        <v>230273.11496268096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248407.1727642481</v>
      </c>
      <c r="K258" s="11">
        <f t="shared" si="295"/>
        <v>2484.0717276424812</v>
      </c>
      <c r="L258" s="24">
        <f t="shared" si="301"/>
        <v>27321.066647395339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L'!$B$136:$AV$256, 28)</f>
        <v>9.4448414749143019</v>
      </c>
      <c r="S258" s="46">
        <f>VLOOKUP(I258, '[1]Lapse Rates'!$A$4:$F$24, 4)</f>
        <v>2.1941491999999999E-3</v>
      </c>
      <c r="T258" s="33">
        <f t="shared" si="296"/>
        <v>0.96952397213647268</v>
      </c>
      <c r="U258" s="33">
        <f t="shared" si="302"/>
        <v>9.1570002229582163E-3</v>
      </c>
      <c r="V258" s="39">
        <f t="shared" si="297"/>
        <v>2.1272802478440639E-3</v>
      </c>
      <c r="W258" s="32">
        <f t="shared" si="303"/>
        <v>0.95823969166567036</v>
      </c>
      <c r="X258" s="32"/>
      <c r="Y258" s="5">
        <f>AA257</f>
        <v>0</v>
      </c>
      <c r="Z258" s="5">
        <f t="shared" si="298"/>
        <v>5.8387545221577577</v>
      </c>
      <c r="AA258" s="5">
        <f t="shared" si="304"/>
        <v>0</v>
      </c>
      <c r="AB258" s="5">
        <f t="shared" si="289"/>
        <v>5.7707973127212497</v>
      </c>
      <c r="AC258" s="32"/>
      <c r="AD258" s="5">
        <f>$W258*J258</f>
        <v>238033.612637154</v>
      </c>
      <c r="AE258" s="5">
        <f t="shared" si="291"/>
        <v>-2380.3361263715401</v>
      </c>
      <c r="AF258" s="5">
        <f t="shared" si="291"/>
        <v>-26180.13048017734</v>
      </c>
      <c r="AG258" s="5">
        <f t="shared" si="299"/>
        <v>-5514.6110872719037</v>
      </c>
      <c r="AH258" s="5">
        <f t="shared" si="292"/>
        <v>203958.53494333319</v>
      </c>
      <c r="AI258" s="42">
        <f t="shared" ref="AI258:AI274" si="307">-M258*($W257*N258-$W256*N257)/1000</f>
        <v>0</v>
      </c>
      <c r="AJ258" s="42">
        <f>$D$6*SUM(Y258:Z258,AD258:AE258)</f>
        <v>23118.159207526383</v>
      </c>
      <c r="AK258" s="42">
        <f t="shared" si="305"/>
        <v>227076.69415085958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248407.1727642481</v>
      </c>
      <c r="K259" s="11">
        <f t="shared" si="295"/>
        <v>2484.0717276424812</v>
      </c>
      <c r="L259" s="24">
        <f t="shared" si="301"/>
        <v>27321.066647395339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L'!$B$136:$AV$256, 28)</f>
        <v>10.438988195694442</v>
      </c>
      <c r="S259" s="46">
        <f>VLOOKUP(I259, '[1]Lapse Rates'!$A$4:$F$24, 4)</f>
        <v>1.9313649E-3</v>
      </c>
      <c r="T259" s="33">
        <f>W258</f>
        <v>0.95823969166567036</v>
      </c>
      <c r="U259" s="33">
        <f t="shared" si="302"/>
        <v>1.0003052829943815E-2</v>
      </c>
      <c r="V259" s="39">
        <f t="shared" si="297"/>
        <v>1.8507105062698982E-3</v>
      </c>
      <c r="W259" s="32">
        <f t="shared" si="303"/>
        <v>0.94638592832945667</v>
      </c>
      <c r="X259" s="32"/>
      <c r="Y259" s="5">
        <f t="shared" ref="Y259:Z274" si="308">AA258</f>
        <v>0</v>
      </c>
      <c r="Z259" s="5">
        <f t="shared" si="298"/>
        <v>5.7707973127212497</v>
      </c>
      <c r="AA259" s="5">
        <f t="shared" si="304"/>
        <v>0</v>
      </c>
      <c r="AB259" s="5">
        <f t="shared" si="289"/>
        <v>5.6994105123192034</v>
      </c>
      <c r="AC259" s="32"/>
      <c r="AD259" s="5">
        <f t="shared" ref="AD259:AD273" si="309">$W259*J259</f>
        <v>235089.05280018866</v>
      </c>
      <c r="AE259" s="5">
        <f t="shared" si="291"/>
        <v>-2350.8905280018867</v>
      </c>
      <c r="AF259" s="5">
        <f t="shared" si="291"/>
        <v>-25856.273022046193</v>
      </c>
      <c r="AG259" s="5">
        <f t="shared" si="299"/>
        <v>-6024.1285027242338</v>
      </c>
      <c r="AH259" s="5">
        <f t="shared" si="292"/>
        <v>200857.76074741635</v>
      </c>
      <c r="AI259" s="42">
        <f t="shared" si="307"/>
        <v>0</v>
      </c>
      <c r="AJ259" s="42">
        <f t="shared" ref="AJ259:AJ274" si="310">$D$6*SUM(Y259:Z259,AD259:AE259)</f>
        <v>22832.179834117902</v>
      </c>
      <c r="AK259" s="42">
        <f t="shared" si="305"/>
        <v>223689.94058153426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248407.1727642481</v>
      </c>
      <c r="K260" s="11">
        <f t="shared" si="295"/>
        <v>2484.0717276424812</v>
      </c>
      <c r="L260" s="24">
        <f t="shared" si="301"/>
        <v>27321.066647395339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L'!$B$136:$AV$256, 28)</f>
        <v>11.566106638835789</v>
      </c>
      <c r="S260" s="46">
        <f>VLOOKUP(I260, '[1]Lapse Rates'!$A$4:$F$24, 4)</f>
        <v>1.9726812000000001E-3</v>
      </c>
      <c r="T260" s="33">
        <f t="shared" ref="T260:T274" si="311">W259</f>
        <v>0.94638592832945667</v>
      </c>
      <c r="U260" s="33">
        <f t="shared" si="302"/>
        <v>1.0946000568552099E-2</v>
      </c>
      <c r="V260" s="39">
        <f t="shared" si="297"/>
        <v>1.8669177287600667E-3</v>
      </c>
      <c r="W260" s="32">
        <f t="shared" si="303"/>
        <v>0.93357301003214455</v>
      </c>
      <c r="X260" s="32"/>
      <c r="Y260" s="5">
        <f t="shared" si="308"/>
        <v>0</v>
      </c>
      <c r="Z260" s="5">
        <f t="shared" si="298"/>
        <v>5.6994105123192034</v>
      </c>
      <c r="AA260" s="5">
        <f t="shared" si="304"/>
        <v>0</v>
      </c>
      <c r="AB260" s="5">
        <f t="shared" si="289"/>
        <v>5.6222474025864839</v>
      </c>
      <c r="AC260" s="32"/>
      <c r="AD260" s="5">
        <f t="shared" si="309"/>
        <v>231906.23199109404</v>
      </c>
      <c r="AE260" s="5">
        <f t="shared" si="291"/>
        <v>-2319.0623199109409</v>
      </c>
      <c r="AF260" s="5">
        <f t="shared" si="291"/>
        <v>-25506.210427297698</v>
      </c>
      <c r="AG260" s="5">
        <f>-U260*M260</f>
        <v>-6591.9989763985614</v>
      </c>
      <c r="AH260" s="5">
        <f t="shared" si="292"/>
        <v>197488.96026748687</v>
      </c>
      <c r="AI260" s="42">
        <f t="shared" si="307"/>
        <v>0</v>
      </c>
      <c r="AJ260" s="42">
        <f t="shared" si="310"/>
        <v>22523.060456914322</v>
      </c>
      <c r="AK260" s="42">
        <f t="shared" si="305"/>
        <v>220012.0207244012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248407.1727642481</v>
      </c>
      <c r="K261" s="11">
        <f t="shared" si="295"/>
        <v>2484.0717276424812</v>
      </c>
      <c r="L261" s="24">
        <f t="shared" si="301"/>
        <v>27321.066647395339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L'!$B$136:$AV$256, 28)</f>
        <v>12.863032971997153</v>
      </c>
      <c r="S261" s="46">
        <f>VLOOKUP(I261, '[1]Lapse Rates'!$A$4:$F$24, 4)</f>
        <v>1.7228968999999999E-3</v>
      </c>
      <c r="T261" s="33">
        <f t="shared" si="311"/>
        <v>0.93357301003214455</v>
      </c>
      <c r="U261" s="33">
        <f t="shared" si="302"/>
        <v>1.2008580409810104E-2</v>
      </c>
      <c r="V261" s="39">
        <f t="shared" si="297"/>
        <v>1.6084500449080506E-3</v>
      </c>
      <c r="W261" s="32">
        <f t="shared" si="303"/>
        <v>0.91995597957742636</v>
      </c>
      <c r="X261" s="32"/>
      <c r="Y261" s="5">
        <f t="shared" si="308"/>
        <v>0</v>
      </c>
      <c r="Z261" s="5">
        <f t="shared" si="298"/>
        <v>5.6222474025864839</v>
      </c>
      <c r="AA261" s="5">
        <f t="shared" si="304"/>
        <v>0</v>
      </c>
      <c r="AB261" s="5">
        <f t="shared" si="289"/>
        <v>5.540241696249339</v>
      </c>
      <c r="AC261" s="32"/>
      <c r="AD261" s="5">
        <f t="shared" si="309"/>
        <v>228523.66395439283</v>
      </c>
      <c r="AE261" s="5">
        <f t="shared" si="291"/>
        <v>-2285.2366395439285</v>
      </c>
      <c r="AF261" s="5">
        <f t="shared" si="291"/>
        <v>-25134.17863070473</v>
      </c>
      <c r="AG261" s="5">
        <f t="shared" ref="AG261:AG274" si="312">-U261*M261</f>
        <v>-7231.9153716195287</v>
      </c>
      <c r="AH261" s="5">
        <f t="shared" si="292"/>
        <v>193872.33331252466</v>
      </c>
      <c r="AI261" s="42">
        <f t="shared" si="307"/>
        <v>0</v>
      </c>
      <c r="AJ261" s="42">
        <f t="shared" si="310"/>
        <v>22194.541262056871</v>
      </c>
      <c r="AK261" s="42">
        <f t="shared" si="305"/>
        <v>216066.87457458154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248407.1727642481</v>
      </c>
      <c r="K262" s="11">
        <f t="shared" si="295"/>
        <v>2484.0717276424812</v>
      </c>
      <c r="L262" s="24">
        <f t="shared" si="301"/>
        <v>27321.066647395339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L'!$B$136:$AV$256, 28)</f>
        <v>14.365388968520703</v>
      </c>
      <c r="S262" s="46">
        <f>VLOOKUP(I262, '[1]Lapse Rates'!$A$4:$F$24, 4)</f>
        <v>1.5750323E-3</v>
      </c>
      <c r="T262" s="33">
        <f t="shared" si="311"/>
        <v>0.91995597957742636</v>
      </c>
      <c r="U262" s="33">
        <f t="shared" si="302"/>
        <v>1.3215525480546218E-2</v>
      </c>
      <c r="V262" s="39">
        <f t="shared" si="297"/>
        <v>1.4489603824125868E-3</v>
      </c>
      <c r="W262" s="32">
        <f t="shared" si="303"/>
        <v>0.9052914937144676</v>
      </c>
      <c r="X262" s="32"/>
      <c r="Y262" s="5">
        <f t="shared" si="308"/>
        <v>0</v>
      </c>
      <c r="Z262" s="5">
        <f t="shared" si="298"/>
        <v>5.540241696249339</v>
      </c>
      <c r="AA262" s="5">
        <f t="shared" si="304"/>
        <v>0</v>
      </c>
      <c r="AB262" s="5">
        <f t="shared" si="289"/>
        <v>5.451927909681701</v>
      </c>
      <c r="AC262" s="32"/>
      <c r="AD262" s="5">
        <f t="shared" si="309"/>
        <v>224880.90048113398</v>
      </c>
      <c r="AE262" s="5">
        <f t="shared" si="291"/>
        <v>-2248.8090048113399</v>
      </c>
      <c r="AF262" s="5">
        <f t="shared" si="291"/>
        <v>-24733.529235093047</v>
      </c>
      <c r="AG262" s="5">
        <f t="shared" si="312"/>
        <v>-7958.7726946238681</v>
      </c>
      <c r="AH262" s="5">
        <f t="shared" si="292"/>
        <v>189939.78954660575</v>
      </c>
      <c r="AI262" s="42">
        <f t="shared" si="307"/>
        <v>0</v>
      </c>
      <c r="AJ262" s="42">
        <f t="shared" si="310"/>
        <v>21840.751671537655</v>
      </c>
      <c r="AK262" s="42">
        <f t="shared" si="305"/>
        <v>211780.54121814342</v>
      </c>
    </row>
    <row r="263" spans="1:37" ht="15" x14ac:dyDescent="0.2">
      <c r="A263" s="12"/>
      <c r="B263" s="13">
        <v>1</v>
      </c>
      <c r="C263" s="10">
        <f>$H$253*0.14+$B$266</f>
        <v>34773.281830322783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248407.1727642481</v>
      </c>
      <c r="K263" s="11">
        <f t="shared" si="295"/>
        <v>2484.0717276424812</v>
      </c>
      <c r="L263" s="24">
        <f t="shared" si="301"/>
        <v>27321.066647395339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L'!$B$136:$AV$256, 28)</f>
        <v>16.107082271314205</v>
      </c>
      <c r="S263" s="46">
        <f>VLOOKUP(I263, '[1]Lapse Rates'!$A$4:$F$24, 4)</f>
        <v>1.4424080000000001E-3</v>
      </c>
      <c r="T263" s="33">
        <f t="shared" si="311"/>
        <v>0.9052914937144676</v>
      </c>
      <c r="U263" s="33">
        <f t="shared" si="302"/>
        <v>1.4581604568779856E-2</v>
      </c>
      <c r="V263" s="39">
        <f t="shared" si="297"/>
        <v>1.3057996928656978E-3</v>
      </c>
      <c r="W263" s="32">
        <f t="shared" si="303"/>
        <v>0.88940408945282201</v>
      </c>
      <c r="X263" s="32"/>
      <c r="Y263" s="5">
        <f t="shared" si="308"/>
        <v>0</v>
      </c>
      <c r="Z263" s="5">
        <f t="shared" si="298"/>
        <v>5.451927909681701</v>
      </c>
      <c r="AA263" s="5">
        <f t="shared" si="304"/>
        <v>0</v>
      </c>
      <c r="AB263" s="5">
        <f t="shared" si="289"/>
        <v>5.3562493538708358</v>
      </c>
      <c r="AC263" s="32"/>
      <c r="AD263" s="5">
        <f t="shared" si="309"/>
        <v>220934.35530593593</v>
      </c>
      <c r="AE263" s="5">
        <f t="shared" si="291"/>
        <v>-2209.3435530593592</v>
      </c>
      <c r="AF263" s="5">
        <f t="shared" si="291"/>
        <v>-24299.468404406514</v>
      </c>
      <c r="AG263" s="5">
        <f t="shared" si="312"/>
        <v>-8781.4651378517246</v>
      </c>
      <c r="AH263" s="5">
        <f t="shared" si="292"/>
        <v>185644.07821061835</v>
      </c>
      <c r="AI263" s="42">
        <f t="shared" si="307"/>
        <v>0</v>
      </c>
      <c r="AJ263" s="42">
        <f t="shared" si="310"/>
        <v>21457.458487085132</v>
      </c>
      <c r="AK263" s="42">
        <f t="shared" si="305"/>
        <v>207101.53669770347</v>
      </c>
    </row>
    <row r="264" spans="1:37" ht="15" x14ac:dyDescent="0.2">
      <c r="A264" s="12"/>
      <c r="B264" s="70" t="s">
        <v>49</v>
      </c>
      <c r="C264" s="10">
        <f>$H$253*0.11+$B$266</f>
        <v>27321.066647395339</v>
      </c>
      <c r="D264" s="1"/>
      <c r="E264" s="1"/>
      <c r="F264" s="1"/>
      <c r="I264" s="2">
        <f t="shared" si="294"/>
        <v>10</v>
      </c>
      <c r="J264" s="11">
        <f t="shared" si="284"/>
        <v>248407.1727642481</v>
      </c>
      <c r="K264" s="11">
        <f t="shared" si="295"/>
        <v>2484.0717276424812</v>
      </c>
      <c r="L264" s="24">
        <f t="shared" si="301"/>
        <v>27321.066647395339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L'!$B$136:$AV$256, 28)</f>
        <v>18.188008659274892</v>
      </c>
      <c r="S264" s="46">
        <f>VLOOKUP(I264, '[1]Lapse Rates'!$A$4:$F$24, 4)</f>
        <v>1.4007732E-3</v>
      </c>
      <c r="T264" s="33">
        <f t="shared" si="311"/>
        <v>0.88940408945282201</v>
      </c>
      <c r="U264" s="33">
        <f t="shared" si="302"/>
        <v>1.617648928056243E-2</v>
      </c>
      <c r="V264" s="39">
        <f t="shared" si="297"/>
        <v>1.2458534124759157E-3</v>
      </c>
      <c r="W264" s="32">
        <f t="shared" si="303"/>
        <v>0.87198174675978368</v>
      </c>
      <c r="X264" s="32"/>
      <c r="Y264" s="5">
        <f t="shared" si="308"/>
        <v>0</v>
      </c>
      <c r="Z264" s="5">
        <f t="shared" si="298"/>
        <v>5.3562493538708358</v>
      </c>
      <c r="AA264" s="5">
        <f t="shared" si="304"/>
        <v>0</v>
      </c>
      <c r="AB264" s="5">
        <f t="shared" si="289"/>
        <v>5.2513269536939777</v>
      </c>
      <c r="AC264" s="32"/>
      <c r="AD264" s="5">
        <f t="shared" si="309"/>
        <v>216606.52041462841</v>
      </c>
      <c r="AE264" s="5">
        <f t="shared" si="291"/>
        <v>-2166.0652041462845</v>
      </c>
      <c r="AF264" s="5">
        <f t="shared" si="291"/>
        <v>-23823.471418536254</v>
      </c>
      <c r="AG264" s="5">
        <f t="shared" si="312"/>
        <v>-9741.9509629438307</v>
      </c>
      <c r="AH264" s="5">
        <f>SUM(AD264:AG264)</f>
        <v>180875.03282900201</v>
      </c>
      <c r="AI264" s="42">
        <f t="shared" si="307"/>
        <v>0</v>
      </c>
      <c r="AJ264" s="42">
        <f t="shared" si="310"/>
        <v>21037.134104209912</v>
      </c>
      <c r="AK264" s="42">
        <f t="shared" si="305"/>
        <v>201912.16693321193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248407.1727642481</v>
      </c>
      <c r="K265" s="11">
        <f t="shared" si="295"/>
        <v>2484.0717276424812</v>
      </c>
      <c r="L265" s="24">
        <f t="shared" si="301"/>
        <v>27321.066647395339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L'!$B$136:$AV$256, 28)</f>
        <v>20.602113337505102</v>
      </c>
      <c r="S265" s="46">
        <f>VLOOKUP(I265, '[1]Lapse Rates'!$A$4:$F$24, 4)</f>
        <v>1.2298243999999999E-3</v>
      </c>
      <c r="T265" s="33">
        <f t="shared" si="311"/>
        <v>0.87198174675978368</v>
      </c>
      <c r="U265" s="33">
        <f t="shared" si="302"/>
        <v>1.7964666774980736E-2</v>
      </c>
      <c r="V265" s="39">
        <f t="shared" si="297"/>
        <v>1.0723844285198028E-3</v>
      </c>
      <c r="W265" s="32">
        <f t="shared" si="303"/>
        <v>0.85294469555628316</v>
      </c>
      <c r="X265" s="31"/>
      <c r="Y265" s="5">
        <f t="shared" si="308"/>
        <v>0</v>
      </c>
      <c r="Z265" s="5">
        <f t="shared" si="298"/>
        <v>5.2513269536939777</v>
      </c>
      <c r="AA265" s="5">
        <f t="shared" si="304"/>
        <v>0</v>
      </c>
      <c r="AB265" s="5">
        <f t="shared" si="289"/>
        <v>5.1366803106016485</v>
      </c>
      <c r="AC265" s="32"/>
      <c r="AD265" s="5">
        <f t="shared" si="309"/>
        <v>211877.58034739862</v>
      </c>
      <c r="AE265" s="5">
        <f t="shared" si="291"/>
        <v>-2118.7758034739863</v>
      </c>
      <c r="AF265" s="5">
        <f t="shared" si="291"/>
        <v>-23303.358873835539</v>
      </c>
      <c r="AG265" s="5">
        <f t="shared" si="312"/>
        <v>-10818.843307229874</v>
      </c>
      <c r="AH265" s="5">
        <f t="shared" ref="AH265:AH274" si="313">SUM(AD265:AG265)</f>
        <v>175636.60236285924</v>
      </c>
      <c r="AI265" s="42">
        <f t="shared" si="307"/>
        <v>0</v>
      </c>
      <c r="AJ265" s="42">
        <f t="shared" si="310"/>
        <v>20577.853880933166</v>
      </c>
      <c r="AK265" s="42">
        <f t="shared" ref="AK265:AK274" si="314">SUM(AH265:AJ265)</f>
        <v>196214.4562437924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248407.1727642481</v>
      </c>
      <c r="K266" s="11">
        <f t="shared" si="295"/>
        <v>2484.0717276424812</v>
      </c>
      <c r="L266" s="24">
        <f t="shared" si="301"/>
        <v>27321.066647395339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L'!$B$136:$AV$256, 28)</f>
        <v>23.392730340196412</v>
      </c>
      <c r="S266" s="46">
        <f>VLOOKUP(I266, '[1]Lapse Rates'!$A$4:$F$24, 4)</f>
        <v>1.0984558E-3</v>
      </c>
      <c r="T266" s="33">
        <f t="shared" si="311"/>
        <v>0.85294469555628316</v>
      </c>
      <c r="U266" s="33">
        <f t="shared" si="302"/>
        <v>1.9952705258249059E-2</v>
      </c>
      <c r="V266" s="39">
        <f t="shared" si="297"/>
        <v>9.3692204791303343E-4</v>
      </c>
      <c r="W266" s="32">
        <f t="shared" si="303"/>
        <v>0.8320550682501211</v>
      </c>
      <c r="X266" s="31"/>
      <c r="Y266" s="5">
        <f t="shared" si="308"/>
        <v>0</v>
      </c>
      <c r="Z266" s="5">
        <f t="shared" si="298"/>
        <v>5.1366803106016485</v>
      </c>
      <c r="AA266" s="5">
        <f t="shared" si="304"/>
        <v>0</v>
      </c>
      <c r="AB266" s="5">
        <f t="shared" si="289"/>
        <v>5.0108769169720215</v>
      </c>
      <c r="AC266" s="32"/>
      <c r="AD266" s="5">
        <f t="shared" si="309"/>
        <v>206688.44708817606</v>
      </c>
      <c r="AE266" s="5">
        <f t="shared" si="291"/>
        <v>-2066.884470881761</v>
      </c>
      <c r="AF266" s="5">
        <f t="shared" si="291"/>
        <v>-22732.631973964635</v>
      </c>
      <c r="AG266" s="5">
        <f t="shared" si="312"/>
        <v>-12016.097734970072</v>
      </c>
      <c r="AH266" s="5">
        <f t="shared" si="313"/>
        <v>169872.83290835962</v>
      </c>
      <c r="AI266" s="42">
        <f t="shared" si="307"/>
        <v>0</v>
      </c>
      <c r="AJ266" s="42">
        <f t="shared" si="310"/>
        <v>20073.879201095042</v>
      </c>
      <c r="AK266" s="42">
        <f t="shared" si="314"/>
        <v>189946.71210945467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248407.1727642481</v>
      </c>
      <c r="K267" s="11">
        <f t="shared" si="295"/>
        <v>2484.0717276424812</v>
      </c>
      <c r="L267" s="24">
        <f t="shared" si="301"/>
        <v>27321.066647395339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L'!$B$136:$AV$256, 28)</f>
        <v>26.636494402631484</v>
      </c>
      <c r="S267" s="46">
        <f>VLOOKUP(I267, '[1]Lapse Rates'!$A$4:$F$24, 4)</f>
        <v>9.9047419999999994E-4</v>
      </c>
      <c r="T267" s="33">
        <f t="shared" si="311"/>
        <v>0.8320550682501211</v>
      </c>
      <c r="U267" s="33">
        <f t="shared" si="302"/>
        <v>2.216303016812551E-2</v>
      </c>
      <c r="V267" s="39">
        <f t="shared" si="297"/>
        <v>8.24129078080984E-4</v>
      </c>
      <c r="W267" s="32">
        <f t="shared" si="303"/>
        <v>0.80906790900391456</v>
      </c>
      <c r="X267" s="31"/>
      <c r="Y267" s="5">
        <f t="shared" si="308"/>
        <v>0</v>
      </c>
      <c r="Z267" s="5">
        <f t="shared" si="298"/>
        <v>5.0108769169720215</v>
      </c>
      <c r="AA267" s="5">
        <f t="shared" si="304"/>
        <v>0</v>
      </c>
      <c r="AB267" s="5">
        <f t="shared" si="289"/>
        <v>4.8724415777151844</v>
      </c>
      <c r="AC267" s="32"/>
      <c r="AD267" s="5">
        <f t="shared" si="309"/>
        <v>200978.27184994437</v>
      </c>
      <c r="AE267" s="5">
        <f t="shared" si="291"/>
        <v>-2009.7827184994437</v>
      </c>
      <c r="AF267" s="5">
        <f t="shared" si="291"/>
        <v>-22104.598264164739</v>
      </c>
      <c r="AG267" s="5">
        <f t="shared" si="312"/>
        <v>-13347.219495120058</v>
      </c>
      <c r="AH267" s="5">
        <f t="shared" si="313"/>
        <v>163516.67137216014</v>
      </c>
      <c r="AI267" s="42">
        <f t="shared" si="307"/>
        <v>0</v>
      </c>
      <c r="AJ267" s="42">
        <f t="shared" si="310"/>
        <v>19519.3003508203</v>
      </c>
      <c r="AK267" s="42">
        <f t="shared" si="314"/>
        <v>183035.97172298044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248407.1727642481</v>
      </c>
      <c r="K268" s="11">
        <f t="shared" si="295"/>
        <v>2484.0717276424812</v>
      </c>
      <c r="L268" s="24">
        <f t="shared" si="301"/>
        <v>27321.066647395339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L'!$B$136:$AV$256, 28)</f>
        <v>30.293967245020937</v>
      </c>
      <c r="S268" s="46">
        <f>VLOOKUP(I268, '[1]Lapse Rates'!$A$4:$F$24, 4)</f>
        <v>9.2791330000000004E-4</v>
      </c>
      <c r="T268" s="33">
        <f t="shared" si="311"/>
        <v>0.80906790900391456</v>
      </c>
      <c r="U268" s="33">
        <f t="shared" si="302"/>
        <v>2.4509876734362168E-2</v>
      </c>
      <c r="V268" s="39">
        <f t="shared" si="297"/>
        <v>7.5074487336792206E-4</v>
      </c>
      <c r="W268" s="32">
        <f t="shared" si="303"/>
        <v>0.78380728739618444</v>
      </c>
      <c r="X268" s="31"/>
      <c r="Y268" s="5">
        <f t="shared" si="308"/>
        <v>0</v>
      </c>
      <c r="Z268" s="5">
        <f t="shared" si="298"/>
        <v>4.8724415777151844</v>
      </c>
      <c r="AA268" s="5">
        <f t="shared" si="304"/>
        <v>0</v>
      </c>
      <c r="AB268" s="5">
        <f t="shared" si="289"/>
        <v>4.7203147888131678</v>
      </c>
      <c r="AC268" s="32"/>
      <c r="AD268" s="5">
        <f t="shared" si="309"/>
        <v>194703.35225410064</v>
      </c>
      <c r="AE268" s="5">
        <f t="shared" si="291"/>
        <v>-1947.0335225410067</v>
      </c>
      <c r="AF268" s="5">
        <f t="shared" si="291"/>
        <v>-21414.451137665306</v>
      </c>
      <c r="AG268" s="5">
        <f t="shared" si="312"/>
        <v>-14760.558555858193</v>
      </c>
      <c r="AH268" s="5">
        <f t="shared" si="313"/>
        <v>156581.30903803615</v>
      </c>
      <c r="AI268" s="42">
        <f t="shared" si="307"/>
        <v>0</v>
      </c>
      <c r="AJ268" s="42">
        <f t="shared" si="310"/>
        <v>18909.872854084777</v>
      </c>
      <c r="AK268" s="42">
        <f t="shared" si="314"/>
        <v>175491.18189212092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248407.1727642481</v>
      </c>
      <c r="K269" s="11">
        <f t="shared" si="295"/>
        <v>2484.0717276424812</v>
      </c>
      <c r="L269" s="24">
        <f t="shared" si="301"/>
        <v>27321.066647395339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L'!$B$136:$AV$256, 28)</f>
        <v>34.398821235878771</v>
      </c>
      <c r="S269" s="46">
        <f>VLOOKUP(I269, '[1]Lapse Rates'!$A$4:$F$24, 4)</f>
        <v>7.1178370000000003E-4</v>
      </c>
      <c r="T269" s="33">
        <f t="shared" si="311"/>
        <v>0.78380728739618444</v>
      </c>
      <c r="U269" s="33">
        <f t="shared" si="302"/>
        <v>2.6962046762520404E-2</v>
      </c>
      <c r="V269" s="39">
        <f t="shared" si="297"/>
        <v>5.5790125110981954E-4</v>
      </c>
      <c r="W269" s="32">
        <f t="shared" si="303"/>
        <v>0.75628733938255421</v>
      </c>
      <c r="X269" s="31"/>
      <c r="Y269" s="5">
        <f t="shared" si="308"/>
        <v>0</v>
      </c>
      <c r="Z269" s="5">
        <f t="shared" si="298"/>
        <v>4.7203147888131678</v>
      </c>
      <c r="AA269" s="5">
        <f t="shared" si="304"/>
        <v>0</v>
      </c>
      <c r="AB269" s="5">
        <f t="shared" si="289"/>
        <v>4.5545816810901627</v>
      </c>
      <c r="AC269" s="32"/>
      <c r="AD269" s="5">
        <f t="shared" si="309"/>
        <v>187867.19977341569</v>
      </c>
      <c r="AE269" s="5">
        <f t="shared" si="291"/>
        <v>-1878.671997734157</v>
      </c>
      <c r="AF269" s="5">
        <f t="shared" si="291"/>
        <v>-20662.576803852062</v>
      </c>
      <c r="AG269" s="5">
        <f t="shared" si="312"/>
        <v>-16237.3264597459</v>
      </c>
      <c r="AH269" s="5">
        <f t="shared" si="313"/>
        <v>149088.62451208357</v>
      </c>
      <c r="AI269" s="42">
        <f t="shared" si="307"/>
        <v>0</v>
      </c>
      <c r="AJ269" s="42">
        <f t="shared" si="310"/>
        <v>18245.937637675139</v>
      </c>
      <c r="AK269" s="42">
        <f t="shared" si="314"/>
        <v>167334.56214975871</v>
      </c>
    </row>
    <row r="270" spans="1:37" ht="15" x14ac:dyDescent="0.2">
      <c r="I270" s="2">
        <f t="shared" si="294"/>
        <v>16</v>
      </c>
      <c r="J270" s="11">
        <f t="shared" si="284"/>
        <v>248407.1727642481</v>
      </c>
      <c r="K270" s="11">
        <f t="shared" si="295"/>
        <v>2484.0717276424812</v>
      </c>
      <c r="L270" s="24">
        <f t="shared" si="301"/>
        <v>27321.066647395339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L'!$B$136:$AV$256, 28)</f>
        <v>38.922157670466888</v>
      </c>
      <c r="S270" s="46">
        <f>VLOOKUP(I270, '[1]Lapse Rates'!$A$4:$F$24, 4)</f>
        <v>6.4944269999999999E-4</v>
      </c>
      <c r="T270" s="33">
        <f t="shared" si="311"/>
        <v>0.75628733938255421</v>
      </c>
      <c r="U270" s="33">
        <f t="shared" si="302"/>
        <v>2.9436335067625677E-2</v>
      </c>
      <c r="V270" s="39">
        <f t="shared" si="297"/>
        <v>4.9116529166442233E-4</v>
      </c>
      <c r="W270" s="32">
        <f t="shared" si="303"/>
        <v>0.72635983902326406</v>
      </c>
      <c r="X270" s="31"/>
      <c r="Y270" s="5">
        <f t="shared" si="308"/>
        <v>0</v>
      </c>
      <c r="Z270" s="5">
        <f t="shared" si="298"/>
        <v>4.5545816810901627</v>
      </c>
      <c r="AA270" s="5">
        <f t="shared" si="304"/>
        <v>0</v>
      </c>
      <c r="AB270" s="5">
        <f t="shared" si="289"/>
        <v>4.3743495949514131</v>
      </c>
      <c r="AC270" s="32"/>
      <c r="AD270" s="5">
        <f t="shared" si="309"/>
        <v>180432.99402126338</v>
      </c>
      <c r="AE270" s="5">
        <f t="shared" si="291"/>
        <v>-1804.329940212634</v>
      </c>
      <c r="AF270" s="5">
        <f t="shared" si="291"/>
        <v>-19844.925571945947</v>
      </c>
      <c r="AG270" s="5">
        <f t="shared" si="312"/>
        <v>-17727.414631441145</v>
      </c>
      <c r="AH270" s="5">
        <f t="shared" si="313"/>
        <v>141056.32387766367</v>
      </c>
      <c r="AI270" s="42">
        <f t="shared" si="307"/>
        <v>0</v>
      </c>
      <c r="AJ270" s="42">
        <f t="shared" si="310"/>
        <v>17523.918750813995</v>
      </c>
      <c r="AK270" s="42">
        <f t="shared" si="314"/>
        <v>158580.24262847766</v>
      </c>
    </row>
    <row r="271" spans="1:37" ht="15" x14ac:dyDescent="0.2">
      <c r="I271" s="2">
        <f t="shared" si="294"/>
        <v>17</v>
      </c>
      <c r="J271" s="11">
        <f t="shared" si="284"/>
        <v>248407.1727642481</v>
      </c>
      <c r="K271" s="11">
        <f t="shared" si="295"/>
        <v>2484.0717276424812</v>
      </c>
      <c r="L271" s="24">
        <f t="shared" si="301"/>
        <v>27321.066647395339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L'!$B$136:$AV$256, 28)</f>
        <v>43.938559509248748</v>
      </c>
      <c r="S271" s="46">
        <f>VLOOKUP(I271, '[1]Lapse Rates'!$A$4:$F$24, 4)</f>
        <v>5.2983399999999997E-4</v>
      </c>
      <c r="T271" s="33">
        <f t="shared" si="311"/>
        <v>0.72635983902326406</v>
      </c>
      <c r="U271" s="33">
        <f t="shared" si="302"/>
        <v>3.1915205012052028E-2</v>
      </c>
      <c r="V271" s="39">
        <f t="shared" si="297"/>
        <v>3.8485013894905208E-4</v>
      </c>
      <c r="W271" s="32">
        <f t="shared" si="303"/>
        <v>0.69405978387226297</v>
      </c>
      <c r="X271" s="31"/>
      <c r="Y271" s="5">
        <f t="shared" si="308"/>
        <v>0</v>
      </c>
      <c r="Z271" s="5">
        <f t="shared" si="298"/>
        <v>4.3743495949514131</v>
      </c>
      <c r="AA271" s="5">
        <f t="shared" si="304"/>
        <v>0</v>
      </c>
      <c r="AB271" s="5">
        <f t="shared" si="289"/>
        <v>4.1798292958160905</v>
      </c>
      <c r="AC271" s="32"/>
      <c r="AD271" s="5">
        <f t="shared" si="309"/>
        <v>172409.42864107393</v>
      </c>
      <c r="AE271" s="5">
        <f t="shared" si="291"/>
        <v>-1724.0942864107394</v>
      </c>
      <c r="AF271" s="5">
        <f t="shared" si="291"/>
        <v>-18962.4536124509</v>
      </c>
      <c r="AG271" s="5">
        <f t="shared" si="312"/>
        <v>-19220.261999203081</v>
      </c>
      <c r="AH271" s="5">
        <f t="shared" si="313"/>
        <v>132502.61874300922</v>
      </c>
      <c r="AI271" s="42">
        <f t="shared" si="307"/>
        <v>0</v>
      </c>
      <c r="AJ271" s="42">
        <f t="shared" si="310"/>
        <v>16744.660423887726</v>
      </c>
      <c r="AK271" s="42">
        <f t="shared" si="314"/>
        <v>149247.27916689694</v>
      </c>
    </row>
    <row r="272" spans="1:37" ht="15" x14ac:dyDescent="0.2">
      <c r="I272" s="2">
        <f t="shared" si="294"/>
        <v>18</v>
      </c>
      <c r="J272" s="11">
        <f t="shared" si="284"/>
        <v>248407.1727642481</v>
      </c>
      <c r="K272" s="11">
        <f t="shared" si="295"/>
        <v>2484.0717276424812</v>
      </c>
      <c r="L272" s="24">
        <f t="shared" si="301"/>
        <v>27321.066647395339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L'!$B$136:$AV$256, 28)</f>
        <v>49.623046996212118</v>
      </c>
      <c r="S272" s="46">
        <f>VLOOKUP(I272, '[1]Lapse Rates'!$A$4:$F$24, 4)</f>
        <v>4.565131E-4</v>
      </c>
      <c r="T272" s="33">
        <f t="shared" si="311"/>
        <v>0.69405978387226297</v>
      </c>
      <c r="U272" s="33">
        <f t="shared" si="302"/>
        <v>3.4441361273274136E-2</v>
      </c>
      <c r="V272" s="39">
        <f t="shared" si="297"/>
        <v>3.1684738352085677E-4</v>
      </c>
      <c r="W272" s="32">
        <f t="shared" si="303"/>
        <v>0.65930157521546795</v>
      </c>
      <c r="X272" s="31"/>
      <c r="Y272" s="5">
        <f t="shared" si="308"/>
        <v>0</v>
      </c>
      <c r="Z272" s="5">
        <f t="shared" si="308"/>
        <v>4.1798292958160905</v>
      </c>
      <c r="AA272" s="5">
        <f t="shared" si="304"/>
        <v>0</v>
      </c>
      <c r="AB272" s="5">
        <f t="shared" si="289"/>
        <v>3.9705052834043606</v>
      </c>
      <c r="AC272" s="32"/>
      <c r="AD272" s="5">
        <f t="shared" si="309"/>
        <v>163775.24029828966</v>
      </c>
      <c r="AE272" s="5">
        <f t="shared" si="291"/>
        <v>-1637.7524029828967</v>
      </c>
      <c r="AF272" s="5">
        <f t="shared" si="291"/>
        <v>-18012.822277194529</v>
      </c>
      <c r="AG272" s="5">
        <f t="shared" si="312"/>
        <v>-20741.586558242609</v>
      </c>
      <c r="AH272" s="5">
        <f t="shared" si="313"/>
        <v>123383.07905986962</v>
      </c>
      <c r="AI272" s="42">
        <f t="shared" si="307"/>
        <v>0</v>
      </c>
      <c r="AJ272" s="42">
        <f t="shared" si="310"/>
        <v>15906.097603783513</v>
      </c>
      <c r="AK272" s="42">
        <f t="shared" si="314"/>
        <v>139289.17666365314</v>
      </c>
    </row>
    <row r="273" spans="1:39" ht="15" x14ac:dyDescent="0.2">
      <c r="I273" s="2">
        <f t="shared" si="294"/>
        <v>19</v>
      </c>
      <c r="J273" s="11">
        <f t="shared" si="284"/>
        <v>248407.1727642481</v>
      </c>
      <c r="K273" s="11">
        <f t="shared" si="295"/>
        <v>2484.0717276424812</v>
      </c>
      <c r="L273" s="24">
        <f t="shared" si="301"/>
        <v>27321.066647395339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L'!$B$136:$AV$256, 28)</f>
        <v>56.057001904218907</v>
      </c>
      <c r="S273" s="46">
        <f>VLOOKUP(I273, '[1]Lapse Rates'!$A$4:$F$24, 4)</f>
        <v>3.5534066900000001E-2</v>
      </c>
      <c r="T273" s="33">
        <f t="shared" si="311"/>
        <v>0.65930157521546795</v>
      </c>
      <c r="U273" s="33">
        <f t="shared" si="302"/>
        <v>3.6958469657308014E-2</v>
      </c>
      <c r="V273" s="39">
        <f t="shared" si="297"/>
        <v>2.3427666280981821E-2</v>
      </c>
      <c r="W273" s="32">
        <f t="shared" si="303"/>
        <v>0.59891543927717816</v>
      </c>
      <c r="X273" s="31"/>
      <c r="Y273" s="5">
        <f t="shared" si="308"/>
        <v>0</v>
      </c>
      <c r="Z273" s="5">
        <f t="shared" si="308"/>
        <v>3.9705052834043606</v>
      </c>
      <c r="AA273" s="5">
        <f t="shared" si="304"/>
        <v>0</v>
      </c>
      <c r="AB273" s="5">
        <f t="shared" si="289"/>
        <v>3.6068424608045571</v>
      </c>
      <c r="AC273" s="32"/>
      <c r="AD273" s="5">
        <f t="shared" si="309"/>
        <v>148774.89099570154</v>
      </c>
      <c r="AE273" s="5">
        <f t="shared" si="291"/>
        <v>-1487.7489099570155</v>
      </c>
      <c r="AF273" s="5">
        <f t="shared" si="291"/>
        <v>-16363.00863264584</v>
      </c>
      <c r="AG273" s="5">
        <f t="shared" si="312"/>
        <v>-22257.462223250946</v>
      </c>
      <c r="AH273" s="5">
        <f t="shared" si="313"/>
        <v>108666.67122984775</v>
      </c>
      <c r="AI273" s="42">
        <f t="shared" si="307"/>
        <v>0</v>
      </c>
      <c r="AJ273" s="42">
        <f t="shared" si="310"/>
        <v>14449.258145179843</v>
      </c>
      <c r="AK273" s="42">
        <f t="shared" si="314"/>
        <v>123115.9293750276</v>
      </c>
    </row>
    <row r="274" spans="1:39" ht="15" x14ac:dyDescent="0.2">
      <c r="I274" s="2">
        <f t="shared" si="294"/>
        <v>20</v>
      </c>
      <c r="J274" s="11">
        <f t="shared" si="284"/>
        <v>248407.1727642481</v>
      </c>
      <c r="K274" s="11">
        <f t="shared" si="295"/>
        <v>2484.0717276424812</v>
      </c>
      <c r="L274" s="24">
        <f t="shared" si="301"/>
        <v>27321.066647395339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L'!$B$136:$AV$256, 28)</f>
        <v>63.36416330686238</v>
      </c>
      <c r="S274" s="46">
        <f>VLOOKUP(I274, '[1]Lapse Rates'!$A$4:$F$24, 4)</f>
        <v>0</v>
      </c>
      <c r="T274" s="33">
        <f t="shared" si="311"/>
        <v>0.59891543927717816</v>
      </c>
      <c r="U274" s="33">
        <f t="shared" si="302"/>
        <v>3.7949775701360336E-2</v>
      </c>
      <c r="V274" s="39">
        <f t="shared" si="297"/>
        <v>0</v>
      </c>
      <c r="W274" s="32">
        <f t="shared" si="303"/>
        <v>0.56096566357581779</v>
      </c>
      <c r="X274" s="31"/>
      <c r="Y274" s="5">
        <f t="shared" si="308"/>
        <v>0</v>
      </c>
      <c r="Z274" s="5">
        <f t="shared" si="308"/>
        <v>3.6068424608045571</v>
      </c>
      <c r="AA274" s="5">
        <f t="shared" si="304"/>
        <v>0</v>
      </c>
      <c r="AB274" s="5">
        <f t="shared" si="289"/>
        <v>3.3782979060960114</v>
      </c>
      <c r="AC274" s="32"/>
      <c r="AD274" s="5">
        <f>$W274*J274</f>
        <v>139347.89450668925</v>
      </c>
      <c r="AE274" s="5">
        <f t="shared" si="291"/>
        <v>-1393.4789450668925</v>
      </c>
      <c r="AF274" s="5">
        <f t="shared" si="291"/>
        <v>-15326.18028145527</v>
      </c>
      <c r="AG274" s="5">
        <f t="shared" si="312"/>
        <v>-22854.455470854533</v>
      </c>
      <c r="AH274" s="5">
        <f t="shared" si="313"/>
        <v>99773.77980931256</v>
      </c>
      <c r="AI274" s="42">
        <f t="shared" si="307"/>
        <v>0</v>
      </c>
      <c r="AJ274" s="42">
        <f t="shared" si="310"/>
        <v>13533.68199784056</v>
      </c>
      <c r="AK274" s="42">
        <f t="shared" si="314"/>
        <v>113307.46180715311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4381586.5494559649</v>
      </c>
      <c r="AE277" s="21">
        <f t="shared" ref="AE277:AK277" si="315">SUM(AE254:AE274)</f>
        <v>-138234.59472226151</v>
      </c>
      <c r="AF277" s="21">
        <f t="shared" si="315"/>
        <v>-462304.01471993793</v>
      </c>
      <c r="AG277" s="21">
        <f t="shared" si="315"/>
        <v>-235716.32933843567</v>
      </c>
      <c r="AH277" s="21">
        <f t="shared" si="315"/>
        <v>3545331.6106753298</v>
      </c>
      <c r="AI277" s="21">
        <f t="shared" si="315"/>
        <v>0</v>
      </c>
      <c r="AJ277" s="21">
        <f t="shared" si="315"/>
        <v>401661.6698844459</v>
      </c>
      <c r="AK277" s="21">
        <f t="shared" si="315"/>
        <v>3946993.2805597764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2158292.8768119258</v>
      </c>
      <c r="AE279" s="21">
        <f t="shared" ref="AE279:AK279" si="316">AE254+NPV($D$6,AE255:AE274)</f>
        <v>-116221.43095415807</v>
      </c>
      <c r="AF279" s="21">
        <f t="shared" si="316"/>
        <v>-220192.19977683027</v>
      </c>
      <c r="AG279" s="21">
        <f t="shared" si="316"/>
        <v>-76644.898721613936</v>
      </c>
      <c r="AH279" s="21">
        <f t="shared" si="316"/>
        <v>1745234.3473593234</v>
      </c>
      <c r="AI279" s="21">
        <f t="shared" si="316"/>
        <v>0</v>
      </c>
      <c r="AJ279" s="21">
        <f t="shared" si="316"/>
        <v>185710.59070879134</v>
      </c>
      <c r="AK279" s="21">
        <f t="shared" si="316"/>
        <v>1930944.9380681145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3233850.2889482249</v>
      </c>
      <c r="AE281" s="21">
        <f t="shared" ref="AE281:AK281" si="317">AE254+NPV($D$7,AE255:AE274)</f>
        <v>-126843.69186942244</v>
      </c>
      <c r="AF281" s="21">
        <f t="shared" si="317"/>
        <v>-337021.15249285637</v>
      </c>
      <c r="AG281" s="21">
        <f t="shared" si="317"/>
        <v>-148577.75869807642</v>
      </c>
      <c r="AH281" s="21">
        <f t="shared" si="317"/>
        <v>2621407.6858878704</v>
      </c>
      <c r="AI281" s="21">
        <f t="shared" si="317"/>
        <v>0</v>
      </c>
      <c r="AJ281" s="21">
        <f t="shared" si="317"/>
        <v>290183.36540539644</v>
      </c>
      <c r="AK281" s="21">
        <f t="shared" si="317"/>
        <v>2911591.0512932669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258431.06528942319</v>
      </c>
    </row>
    <row r="285" spans="1:39" ht="15" x14ac:dyDescent="0.2">
      <c r="G285" s="58" t="s">
        <v>118</v>
      </c>
      <c r="H285" s="57"/>
      <c r="I285" s="57"/>
      <c r="J285" s="11">
        <f>H$284</f>
        <v>258431.06528942319</v>
      </c>
      <c r="K285" s="11">
        <f>J285*$C$10</f>
        <v>103372.42611576928</v>
      </c>
      <c r="L285" s="24">
        <f>$C$294</f>
        <v>36174.657744374708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258431.06528942319</v>
      </c>
      <c r="AE285" s="5">
        <f>-$W285*K285</f>
        <v>-103372.42611576928</v>
      </c>
      <c r="AF285" s="5">
        <f>-$W285*L285</f>
        <v>-36174.657744374708</v>
      </c>
      <c r="AG285" s="5"/>
      <c r="AH285" s="5">
        <f>SUM(AD285:AG285)</f>
        <v>118883.9814292792</v>
      </c>
      <c r="AI285" s="42">
        <f>Y285-AA285</f>
        <v>0</v>
      </c>
      <c r="AJ285" s="42"/>
      <c r="AK285" s="42">
        <f>SUM(AH285:AJ285)</f>
        <v>118883.9814292792</v>
      </c>
      <c r="AL285" s="6" t="s">
        <v>39</v>
      </c>
      <c r="AM285" s="36">
        <f>AK312</f>
        <v>3044362.6864328035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258431.06528942319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L'!$B$136:$AV$256, 31)</f>
        <v>6.8114686229038721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6.8114686229038719E-3</v>
      </c>
      <c r="V286" s="39">
        <f>MIN(S286*T286,T286-U286)</f>
        <v>2.6703721500000001E-3</v>
      </c>
      <c r="W286" s="32">
        <f>T286-SUM(U286:V286)</f>
        <v>0.99051815922709618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5.9651876051317494</v>
      </c>
      <c r="AC286" s="32"/>
      <c r="AD286" s="5">
        <f t="shared" ref="AD286:AD288" si="326">$W286*J286</f>
        <v>255980.66307757696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-4102.0639373027761</v>
      </c>
      <c r="AH286" s="5">
        <f t="shared" ref="AH286:AH294" si="328">SUM(AD286:AG286)</f>
        <v>251878.59914027419</v>
      </c>
      <c r="AI286" s="42">
        <f>-M286*$W285*(N286-N285)/1000</f>
        <v>0</v>
      </c>
      <c r="AJ286" s="42">
        <f>$D$6*SUM(Y286:Z286,AD286:AE286)</f>
        <v>25112.293834559299</v>
      </c>
      <c r="AK286" s="42">
        <f t="shared" ref="AK286" si="329">SUM(AH286:AJ286)</f>
        <v>276990.89297483349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258431.06528942319</v>
      </c>
      <c r="K287" s="11">
        <f t="shared" ref="K287:K305" si="331">J287*$C$11</f>
        <v>2584.3106528942321</v>
      </c>
      <c r="L287" s="24">
        <f>$C$295</f>
        <v>28421.725785692011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L'!$B$136:$AV$256, 31)</f>
        <v>7.5487764361090921</v>
      </c>
      <c r="S287" s="46">
        <f>VLOOKUP(I287, '[1]Lapse Rates'!$A$4:$F$24, 4)</f>
        <v>2.4152155999999998E-3</v>
      </c>
      <c r="T287" s="33">
        <f t="shared" ref="T287:T289" si="332">W286</f>
        <v>0.99051815922709618</v>
      </c>
      <c r="U287" s="33">
        <f>T287*R287/1000</f>
        <v>7.4772001399116576E-3</v>
      </c>
      <c r="V287" s="39">
        <f t="shared" ref="V287:V305" si="333">MIN(S287*T287,T287-U287)</f>
        <v>2.3923149102485666E-3</v>
      </c>
      <c r="W287" s="32">
        <f>T287-SUM(U287:V287)</f>
        <v>0.98064864417693598</v>
      </c>
      <c r="X287" s="32"/>
      <c r="Y287" s="5">
        <f t="shared" ref="Y287:Z302" si="334">AA286</f>
        <v>0</v>
      </c>
      <c r="Z287" s="5">
        <f t="shared" si="334"/>
        <v>5.9651876051317494</v>
      </c>
      <c r="AA287" s="5">
        <f>O287*W287</f>
        <v>0</v>
      </c>
      <c r="AB287" s="5">
        <f t="shared" si="325"/>
        <v>5.9057505233403198</v>
      </c>
      <c r="AC287" s="32"/>
      <c r="AD287" s="5">
        <f t="shared" si="326"/>
        <v>253430.07378927406</v>
      </c>
      <c r="AE287" s="5">
        <f t="shared" si="327"/>
        <v>-2534.3007378927409</v>
      </c>
      <c r="AF287" s="5">
        <f t="shared" si="327"/>
        <v>-27871.726856907531</v>
      </c>
      <c r="AG287" s="5">
        <f t="shared" ref="AG287:AG290" si="335">-U287*M287</f>
        <v>-4502.9867630588578</v>
      </c>
      <c r="AH287" s="5">
        <f t="shared" si="328"/>
        <v>218521.05943141491</v>
      </c>
      <c r="AI287" s="42">
        <f>-M287*($W286*N287-$W285*N286)/1000</f>
        <v>0</v>
      </c>
      <c r="AJ287" s="42">
        <f t="shared" ref="AJ287:AJ288" si="336">$D$6*SUM(Y287:Z287,AD287:AE287)</f>
        <v>24613.460521244571</v>
      </c>
      <c r="AK287" s="42">
        <f>SUM(AH287:AJ287)</f>
        <v>243134.51995265947</v>
      </c>
      <c r="AL287" s="48" t="s">
        <v>59</v>
      </c>
      <c r="AM287" s="54">
        <f>AK312/AD312</f>
        <v>0.90290904069929501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258431.06528942319</v>
      </c>
      <c r="K288" s="11">
        <f t="shared" si="331"/>
        <v>2584.3106528942321</v>
      </c>
      <c r="L288" s="24">
        <f t="shared" ref="L288:L305" si="337">$C$295</f>
        <v>28421.725785692011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L'!$B$136:$AV$256, 31)</f>
        <v>8.3445485252367924</v>
      </c>
      <c r="S288" s="46">
        <f>VLOOKUP(I288, '[1]Lapse Rates'!$A$4:$F$24, 4)</f>
        <v>2.3963082999999999E-3</v>
      </c>
      <c r="T288" s="33">
        <f t="shared" si="332"/>
        <v>0.98064864417693598</v>
      </c>
      <c r="U288" s="33">
        <f t="shared" ref="U288:U305" si="338">T288*R288/1000</f>
        <v>8.1830701975421118E-3</v>
      </c>
      <c r="V288" s="39">
        <f t="shared" si="333"/>
        <v>2.349936485424938E-3</v>
      </c>
      <c r="W288" s="32">
        <f t="shared" ref="W288:W305" si="339">T288-SUM(U288:V288)</f>
        <v>0.9701156374939689</v>
      </c>
      <c r="X288" s="32"/>
      <c r="Y288" s="5">
        <f t="shared" si="334"/>
        <v>0</v>
      </c>
      <c r="Z288" s="5">
        <f t="shared" si="334"/>
        <v>5.9057505233403198</v>
      </c>
      <c r="AA288" s="5">
        <f t="shared" ref="AA288:AA305" si="340">O288*W288</f>
        <v>0</v>
      </c>
      <c r="AB288" s="5">
        <f t="shared" si="325"/>
        <v>5.8423177025235535</v>
      </c>
      <c r="AC288" s="32"/>
      <c r="AD288" s="5">
        <f t="shared" si="326"/>
        <v>250708.01765149427</v>
      </c>
      <c r="AE288" s="5">
        <f t="shared" si="327"/>
        <v>-2507.0801765149431</v>
      </c>
      <c r="AF288" s="5">
        <f>-$W288*L288</f>
        <v>-27572.360629265379</v>
      </c>
      <c r="AG288" s="5">
        <f t="shared" si="335"/>
        <v>-4928.0821819955881</v>
      </c>
      <c r="AH288" s="5">
        <f t="shared" si="328"/>
        <v>215700.49466371836</v>
      </c>
      <c r="AI288" s="42">
        <f>-M288*($W287*N288-$W286*N287)/1000</f>
        <v>0</v>
      </c>
      <c r="AJ288" s="42">
        <f t="shared" si="336"/>
        <v>24349.091320421812</v>
      </c>
      <c r="AK288" s="42">
        <f t="shared" ref="AK288:AK295" si="341">SUM(AH288:AJ288)</f>
        <v>240049.58598414017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258431.06528942319</v>
      </c>
      <c r="K289" s="11">
        <f t="shared" si="331"/>
        <v>2584.3106528942321</v>
      </c>
      <c r="L289" s="24">
        <f t="shared" si="337"/>
        <v>28421.725785692011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L'!$B$136:$AV$256, 31)</f>
        <v>9.2001564626108223</v>
      </c>
      <c r="S289" s="46">
        <f>VLOOKUP(I289, '[1]Lapse Rates'!$A$4:$F$24, 4)</f>
        <v>2.1941491999999999E-3</v>
      </c>
      <c r="T289" s="33">
        <f t="shared" si="332"/>
        <v>0.9701156374939689</v>
      </c>
      <c r="U289" s="33">
        <f t="shared" si="338"/>
        <v>8.9252156517699542E-3</v>
      </c>
      <c r="V289" s="39">
        <f t="shared" si="333"/>
        <v>2.1285784499148817E-3</v>
      </c>
      <c r="W289" s="32">
        <f t="shared" si="339"/>
        <v>0.95906184339228406</v>
      </c>
      <c r="X289" s="32"/>
      <c r="Y289" s="5">
        <f>AA288</f>
        <v>0</v>
      </c>
      <c r="Z289" s="5">
        <f t="shared" si="334"/>
        <v>5.8423177025235535</v>
      </c>
      <c r="AA289" s="5">
        <f t="shared" si="340"/>
        <v>0</v>
      </c>
      <c r="AB289" s="5">
        <f t="shared" si="325"/>
        <v>5.7757485488429179</v>
      </c>
      <c r="AC289" s="32"/>
      <c r="AD289" s="5">
        <f>$W289*J289</f>
        <v>247851.37386630592</v>
      </c>
      <c r="AE289" s="5">
        <f t="shared" si="327"/>
        <v>-2478.5137386630595</v>
      </c>
      <c r="AF289" s="5">
        <f t="shared" si="327"/>
        <v>-27258.192724415792</v>
      </c>
      <c r="AG289" s="5">
        <f t="shared" si="335"/>
        <v>-5375.0236967497676</v>
      </c>
      <c r="AH289" s="5">
        <f t="shared" si="328"/>
        <v>212739.64370647731</v>
      </c>
      <c r="AI289" s="42">
        <f t="shared" ref="AI289:AI305" si="343">-M289*($W288*N289-$W287*N288)/1000</f>
        <v>0</v>
      </c>
      <c r="AJ289" s="42">
        <f>$D$6*SUM(Y289:Z289,AD289:AE289)</f>
        <v>24071.650709888385</v>
      </c>
      <c r="AK289" s="42">
        <f t="shared" si="341"/>
        <v>236811.29441636568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258431.06528942319</v>
      </c>
      <c r="K290" s="11">
        <f t="shared" si="331"/>
        <v>2584.3106528942321</v>
      </c>
      <c r="L290" s="24">
        <f t="shared" si="337"/>
        <v>28421.725785692011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L'!$B$136:$AV$256, 31)</f>
        <v>10.168548086997694</v>
      </c>
      <c r="S290" s="46">
        <f>VLOOKUP(I290, '[1]Lapse Rates'!$A$4:$F$24, 4)</f>
        <v>1.9313649E-3</v>
      </c>
      <c r="T290" s="33">
        <f>W289</f>
        <v>0.95906184339228406</v>
      </c>
      <c r="U290" s="33">
        <f t="shared" si="338"/>
        <v>9.7522664729390914E-3</v>
      </c>
      <c r="V290" s="39">
        <f t="shared" si="333"/>
        <v>1.8522983812571544E-3</v>
      </c>
      <c r="W290" s="32">
        <f t="shared" si="339"/>
        <v>0.94745727853808781</v>
      </c>
      <c r="X290" s="32"/>
      <c r="Y290" s="5">
        <f t="shared" ref="Y290:Z305" si="344">AA289</f>
        <v>0</v>
      </c>
      <c r="Z290" s="5">
        <f t="shared" si="334"/>
        <v>5.7757485488429179</v>
      </c>
      <c r="AA290" s="5">
        <f t="shared" si="340"/>
        <v>0</v>
      </c>
      <c r="AB290" s="5">
        <f t="shared" si="325"/>
        <v>5.7058624939671407</v>
      </c>
      <c r="AC290" s="32"/>
      <c r="AD290" s="5">
        <f t="shared" ref="AD290:AD304" si="345">$W290*J290</f>
        <v>244852.39380881577</v>
      </c>
      <c r="AE290" s="5">
        <f t="shared" si="327"/>
        <v>-2448.523938088158</v>
      </c>
      <c r="AF290" s="5">
        <f t="shared" si="327"/>
        <v>-26928.370964267549</v>
      </c>
      <c r="AG290" s="5">
        <f t="shared" si="335"/>
        <v>-5873.0976857316364</v>
      </c>
      <c r="AH290" s="5">
        <f t="shared" si="328"/>
        <v>209602.40122072844</v>
      </c>
      <c r="AI290" s="42">
        <f t="shared" si="343"/>
        <v>0</v>
      </c>
      <c r="AJ290" s="42">
        <f t="shared" ref="AJ290:AJ305" si="346">$D$6*SUM(Y290:Z290,AD290:AE290)</f>
        <v>23780.386235251022</v>
      </c>
      <c r="AK290" s="42">
        <f t="shared" si="341"/>
        <v>233382.78745597947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258431.06528942319</v>
      </c>
      <c r="K291" s="11">
        <f t="shared" si="331"/>
        <v>2584.3106528942321</v>
      </c>
      <c r="L291" s="24">
        <f t="shared" si="337"/>
        <v>28421.725785692011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L'!$B$136:$AV$256, 31)</f>
        <v>11.386322597817616</v>
      </c>
      <c r="S291" s="46">
        <f>VLOOKUP(I291, '[1]Lapse Rates'!$A$4:$F$24, 4)</f>
        <v>1.9726812000000001E-3</v>
      </c>
      <c r="T291" s="33">
        <f t="shared" ref="T291:T305" si="347">W290</f>
        <v>0.94745727853808781</v>
      </c>
      <c r="U291" s="33">
        <f t="shared" si="338"/>
        <v>1.0788054221085008E-2</v>
      </c>
      <c r="V291" s="39">
        <f t="shared" si="333"/>
        <v>1.8690311611752493E-3</v>
      </c>
      <c r="W291" s="32">
        <f t="shared" si="339"/>
        <v>0.93480019315582752</v>
      </c>
      <c r="X291" s="32"/>
      <c r="Y291" s="5">
        <f t="shared" si="344"/>
        <v>0</v>
      </c>
      <c r="Z291" s="5">
        <f t="shared" si="334"/>
        <v>5.7058624939671407</v>
      </c>
      <c r="AA291" s="5">
        <f t="shared" si="340"/>
        <v>0</v>
      </c>
      <c r="AB291" s="5">
        <f t="shared" si="325"/>
        <v>5.6296378552404081</v>
      </c>
      <c r="AC291" s="32"/>
      <c r="AD291" s="5">
        <f t="shared" si="345"/>
        <v>241581.40975001908</v>
      </c>
      <c r="AE291" s="5">
        <f t="shared" si="327"/>
        <v>-2415.8140975001911</v>
      </c>
      <c r="AF291" s="5">
        <f t="shared" si="327"/>
        <v>-26568.634754286857</v>
      </c>
      <c r="AG291" s="5">
        <f>-U291*M291</f>
        <v>-6496.8791055098036</v>
      </c>
      <c r="AH291" s="5">
        <f t="shared" si="328"/>
        <v>206100.08179272222</v>
      </c>
      <c r="AI291" s="42">
        <f t="shared" si="343"/>
        <v>0</v>
      </c>
      <c r="AJ291" s="42">
        <f t="shared" si="346"/>
        <v>23462.704678622762</v>
      </c>
      <c r="AK291" s="42">
        <f t="shared" si="341"/>
        <v>229562.786471345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258431.06528942319</v>
      </c>
      <c r="K292" s="11">
        <f t="shared" si="331"/>
        <v>2584.3106528942321</v>
      </c>
      <c r="L292" s="24">
        <f t="shared" si="337"/>
        <v>28421.725785692011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L'!$B$136:$AV$256, 31)</f>
        <v>12.663089454297717</v>
      </c>
      <c r="S292" s="46">
        <f>VLOOKUP(I292, '[1]Lapse Rates'!$A$4:$F$24, 4)</f>
        <v>1.7228968999999999E-3</v>
      </c>
      <c r="T292" s="33">
        <f t="shared" si="347"/>
        <v>0.93480019315582752</v>
      </c>
      <c r="U292" s="33">
        <f t="shared" si="338"/>
        <v>1.1837458467827029E-2</v>
      </c>
      <c r="V292" s="39">
        <f t="shared" si="333"/>
        <v>1.6105643549075763E-3</v>
      </c>
      <c r="W292" s="32">
        <f t="shared" si="339"/>
        <v>0.92135217033309291</v>
      </c>
      <c r="X292" s="32"/>
      <c r="Y292" s="5">
        <f t="shared" si="344"/>
        <v>0</v>
      </c>
      <c r="Z292" s="5">
        <f t="shared" si="334"/>
        <v>5.6296378552404081</v>
      </c>
      <c r="AA292" s="5">
        <f t="shared" si="340"/>
        <v>0</v>
      </c>
      <c r="AB292" s="5">
        <f t="shared" si="325"/>
        <v>5.5486499618752818</v>
      </c>
      <c r="AC292" s="32"/>
      <c r="AD292" s="5">
        <f t="shared" si="345"/>
        <v>238106.02288590328</v>
      </c>
      <c r="AE292" s="5">
        <f t="shared" si="327"/>
        <v>-2381.060228859033</v>
      </c>
      <c r="AF292" s="5">
        <f t="shared" si="327"/>
        <v>-26186.418737259366</v>
      </c>
      <c r="AG292" s="5">
        <f t="shared" ref="AG292:AG305" si="348">-U292*M292</f>
        <v>-7128.860775621004</v>
      </c>
      <c r="AH292" s="5">
        <f t="shared" si="328"/>
        <v>202409.68314416386</v>
      </c>
      <c r="AI292" s="42">
        <f t="shared" si="343"/>
        <v>0</v>
      </c>
      <c r="AJ292" s="42">
        <f t="shared" si="346"/>
        <v>23125.17110412964</v>
      </c>
      <c r="AK292" s="42">
        <f t="shared" si="341"/>
        <v>225534.8542482935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258431.06528942319</v>
      </c>
      <c r="K293" s="11">
        <f t="shared" si="331"/>
        <v>2584.3106528942321</v>
      </c>
      <c r="L293" s="24">
        <f t="shared" si="337"/>
        <v>28421.725785692011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L'!$B$136:$AV$256, 31)</f>
        <v>14.142092766937479</v>
      </c>
      <c r="S293" s="46">
        <f>VLOOKUP(I293, '[1]Lapse Rates'!$A$4:$F$24, 4)</f>
        <v>1.5750323E-3</v>
      </c>
      <c r="T293" s="33">
        <f t="shared" si="347"/>
        <v>0.92135217033309291</v>
      </c>
      <c r="U293" s="33">
        <f t="shared" si="338"/>
        <v>1.3029847863869782E-2</v>
      </c>
      <c r="V293" s="39">
        <f t="shared" si="333"/>
        <v>1.451159427949723E-3</v>
      </c>
      <c r="W293" s="32">
        <f t="shared" si="339"/>
        <v>0.90687116304127335</v>
      </c>
      <c r="X293" s="32"/>
      <c r="Y293" s="5">
        <f t="shared" si="344"/>
        <v>0</v>
      </c>
      <c r="Z293" s="5">
        <f t="shared" si="334"/>
        <v>5.5486499618752818</v>
      </c>
      <c r="AA293" s="5">
        <f t="shared" si="340"/>
        <v>0</v>
      </c>
      <c r="AB293" s="5">
        <f t="shared" si="325"/>
        <v>5.46144113647183</v>
      </c>
      <c r="AC293" s="32"/>
      <c r="AD293" s="5">
        <f t="shared" si="345"/>
        <v>234363.68074501446</v>
      </c>
      <c r="AE293" s="5">
        <f t="shared" si="327"/>
        <v>-2343.6368074501447</v>
      </c>
      <c r="AF293" s="5">
        <f t="shared" si="327"/>
        <v>-25774.843518910664</v>
      </c>
      <c r="AG293" s="5">
        <f t="shared" si="348"/>
        <v>-7846.9522492104352</v>
      </c>
      <c r="AH293" s="5">
        <f t="shared" si="328"/>
        <v>198398.24816944319</v>
      </c>
      <c r="AI293" s="42">
        <f t="shared" si="343"/>
        <v>0</v>
      </c>
      <c r="AJ293" s="42">
        <f t="shared" si="346"/>
        <v>22761.710632836322</v>
      </c>
      <c r="AK293" s="42">
        <f t="shared" si="341"/>
        <v>221159.95880227952</v>
      </c>
    </row>
    <row r="294" spans="1:37" ht="15" x14ac:dyDescent="0.2">
      <c r="A294" s="12"/>
      <c r="B294" s="13">
        <v>1</v>
      </c>
      <c r="C294" s="10">
        <f>$H$284*0.14+$B$297</f>
        <v>36174.657744374708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258431.06528942319</v>
      </c>
      <c r="K294" s="11">
        <f t="shared" si="331"/>
        <v>2584.3106528942321</v>
      </c>
      <c r="L294" s="24">
        <f t="shared" si="337"/>
        <v>28421.725785692011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L'!$B$136:$AV$256, 31)</f>
        <v>15.856713116837819</v>
      </c>
      <c r="S294" s="46">
        <f>VLOOKUP(I294, '[1]Lapse Rates'!$A$4:$F$24, 4)</f>
        <v>1.4424080000000001E-3</v>
      </c>
      <c r="T294" s="33">
        <f t="shared" si="347"/>
        <v>0.90687116304127335</v>
      </c>
      <c r="U294" s="33">
        <f t="shared" si="338"/>
        <v>1.4379995866278528E-2</v>
      </c>
      <c r="V294" s="39">
        <f t="shared" si="333"/>
        <v>1.308078220540037E-3</v>
      </c>
      <c r="W294" s="32">
        <f t="shared" si="339"/>
        <v>0.89118308895445475</v>
      </c>
      <c r="X294" s="32"/>
      <c r="Y294" s="5">
        <f t="shared" si="344"/>
        <v>0</v>
      </c>
      <c r="Z294" s="5">
        <f t="shared" si="334"/>
        <v>5.46144113647183</v>
      </c>
      <c r="AA294" s="5">
        <f t="shared" si="340"/>
        <v>0</v>
      </c>
      <c r="AB294" s="5">
        <f t="shared" si="325"/>
        <v>5.3669630047795236</v>
      </c>
      <c r="AC294" s="32"/>
      <c r="AD294" s="5">
        <f t="shared" si="345"/>
        <v>230309.39504641853</v>
      </c>
      <c r="AE294" s="5">
        <f t="shared" si="327"/>
        <v>-2303.0939504641856</v>
      </c>
      <c r="AF294" s="5">
        <f t="shared" si="327"/>
        <v>-25328.961379109485</v>
      </c>
      <c r="AG294" s="5">
        <f t="shared" si="348"/>
        <v>-8660.0505305530514</v>
      </c>
      <c r="AH294" s="5">
        <f t="shared" si="328"/>
        <v>194017.28918629183</v>
      </c>
      <c r="AI294" s="42">
        <f t="shared" si="343"/>
        <v>0</v>
      </c>
      <c r="AJ294" s="42">
        <f t="shared" si="346"/>
        <v>22367.953904888611</v>
      </c>
      <c r="AK294" s="42">
        <f t="shared" si="341"/>
        <v>216385.24309118045</v>
      </c>
    </row>
    <row r="295" spans="1:37" ht="15" x14ac:dyDescent="0.2">
      <c r="A295" s="12"/>
      <c r="B295" s="70" t="s">
        <v>49</v>
      </c>
      <c r="C295" s="10">
        <f>$H$284*0.11+$B$297</f>
        <v>28421.725785692011</v>
      </c>
      <c r="D295" s="1"/>
      <c r="E295" s="1"/>
      <c r="F295" s="1"/>
      <c r="I295" s="2">
        <f t="shared" si="330"/>
        <v>10</v>
      </c>
      <c r="J295" s="11">
        <f t="shared" si="320"/>
        <v>258431.06528942319</v>
      </c>
      <c r="K295" s="11">
        <f t="shared" si="331"/>
        <v>2584.3106528942321</v>
      </c>
      <c r="L295" s="24">
        <f t="shared" si="337"/>
        <v>28421.725785692011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L'!$B$136:$AV$256, 31)</f>
        <v>17.905293498768032</v>
      </c>
      <c r="S295" s="46">
        <f>VLOOKUP(I295, '[1]Lapse Rates'!$A$4:$F$24, 4)</f>
        <v>1.4007732E-3</v>
      </c>
      <c r="T295" s="33">
        <f t="shared" si="347"/>
        <v>0.89118308895445475</v>
      </c>
      <c r="U295" s="33">
        <f t="shared" si="338"/>
        <v>1.5956894768868211E-2</v>
      </c>
      <c r="V295" s="39">
        <f t="shared" si="333"/>
        <v>1.2483453873006162E-3</v>
      </c>
      <c r="W295" s="32">
        <f t="shared" si="339"/>
        <v>0.87397784879828588</v>
      </c>
      <c r="X295" s="32"/>
      <c r="Y295" s="5">
        <f t="shared" si="344"/>
        <v>0</v>
      </c>
      <c r="Z295" s="5">
        <f t="shared" si="334"/>
        <v>5.3669630047795236</v>
      </c>
      <c r="AA295" s="5">
        <f t="shared" si="340"/>
        <v>0</v>
      </c>
      <c r="AB295" s="5">
        <f t="shared" si="325"/>
        <v>5.263348059039429</v>
      </c>
      <c r="AC295" s="32"/>
      <c r="AD295" s="5">
        <f t="shared" si="345"/>
        <v>225863.02650429946</v>
      </c>
      <c r="AE295" s="5">
        <f t="shared" si="327"/>
        <v>-2258.6302650429948</v>
      </c>
      <c r="AF295" s="5">
        <f t="shared" si="327"/>
        <v>-24839.958761313876</v>
      </c>
      <c r="AG295" s="5">
        <f t="shared" si="348"/>
        <v>-9609.7047797607338</v>
      </c>
      <c r="AH295" s="5">
        <f>SUM(AD295:AG295)</f>
        <v>189154.73269818185</v>
      </c>
      <c r="AI295" s="42">
        <f t="shared" si="343"/>
        <v>0</v>
      </c>
      <c r="AJ295" s="42">
        <f t="shared" si="346"/>
        <v>21936.117770141827</v>
      </c>
      <c r="AK295" s="42">
        <f t="shared" si="341"/>
        <v>211090.85046832368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258431.06528942319</v>
      </c>
      <c r="K296" s="11">
        <f t="shared" si="331"/>
        <v>2584.3106528942321</v>
      </c>
      <c r="L296" s="24">
        <f t="shared" si="337"/>
        <v>28421.725785692011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L'!$B$136:$AV$256, 31)</f>
        <v>20.281873233813315</v>
      </c>
      <c r="S296" s="46">
        <f>VLOOKUP(I296, '[1]Lapse Rates'!$A$4:$F$24, 4)</f>
        <v>1.2298243999999999E-3</v>
      </c>
      <c r="T296" s="33">
        <f t="shared" si="347"/>
        <v>0.87397784879828588</v>
      </c>
      <c r="U296" s="33">
        <f t="shared" si="338"/>
        <v>1.7725907938487693E-2</v>
      </c>
      <c r="V296" s="39">
        <f t="shared" si="333"/>
        <v>1.0748392835116425E-3</v>
      </c>
      <c r="W296" s="32">
        <f t="shared" si="339"/>
        <v>0.85517710157628657</v>
      </c>
      <c r="X296" s="31"/>
      <c r="Y296" s="5">
        <f t="shared" si="344"/>
        <v>0</v>
      </c>
      <c r="Z296" s="5">
        <f t="shared" si="334"/>
        <v>5.263348059039429</v>
      </c>
      <c r="AA296" s="5">
        <f t="shared" si="340"/>
        <v>0</v>
      </c>
      <c r="AB296" s="5">
        <f t="shared" si="325"/>
        <v>5.1501245070518546</v>
      </c>
      <c r="AC296" s="32"/>
      <c r="AD296" s="5">
        <f t="shared" si="345"/>
        <v>221004.329371481</v>
      </c>
      <c r="AE296" s="5">
        <f t="shared" si="327"/>
        <v>-2210.0432937148103</v>
      </c>
      <c r="AF296" s="5">
        <f t="shared" si="327"/>
        <v>-24305.6090792041</v>
      </c>
      <c r="AG296" s="5">
        <f t="shared" si="348"/>
        <v>-10675.055811887505</v>
      </c>
      <c r="AH296" s="5">
        <f t="shared" ref="AH296:AH305" si="349">SUM(AD296:AG296)</f>
        <v>183813.62118667457</v>
      </c>
      <c r="AI296" s="42">
        <f t="shared" si="343"/>
        <v>0</v>
      </c>
      <c r="AJ296" s="42">
        <f t="shared" si="346"/>
        <v>21464.235798673453</v>
      </c>
      <c r="AK296" s="42">
        <f t="shared" ref="AK296:AK305" si="350">SUM(AH296:AJ296)</f>
        <v>205277.85698534801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258431.06528942319</v>
      </c>
      <c r="K297" s="11">
        <f t="shared" si="331"/>
        <v>2584.3106528942321</v>
      </c>
      <c r="L297" s="24">
        <f t="shared" si="337"/>
        <v>28421.725785692011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L'!$B$136:$AV$256, 31)</f>
        <v>23.029112770141545</v>
      </c>
      <c r="S297" s="46">
        <f>VLOOKUP(I297, '[1]Lapse Rates'!$A$4:$F$24, 4)</f>
        <v>1.0984558E-3</v>
      </c>
      <c r="T297" s="33">
        <f t="shared" si="347"/>
        <v>0.85517710157628657</v>
      </c>
      <c r="U297" s="33">
        <f t="shared" si="338"/>
        <v>1.9693969910643094E-2</v>
      </c>
      <c r="V297" s="39">
        <f t="shared" si="333"/>
        <v>9.393742472536611E-4</v>
      </c>
      <c r="W297" s="32">
        <f t="shared" si="339"/>
        <v>0.83454375741838982</v>
      </c>
      <c r="X297" s="31"/>
      <c r="Y297" s="5">
        <f t="shared" si="344"/>
        <v>0</v>
      </c>
      <c r="Z297" s="5">
        <f t="shared" si="334"/>
        <v>5.1501245070518546</v>
      </c>
      <c r="AA297" s="5">
        <f t="shared" si="340"/>
        <v>0</v>
      </c>
      <c r="AB297" s="5">
        <f t="shared" si="325"/>
        <v>5.025864524863195</v>
      </c>
      <c r="AC297" s="32"/>
      <c r="AD297" s="5">
        <f t="shared" si="345"/>
        <v>215672.03226027245</v>
      </c>
      <c r="AE297" s="5">
        <f t="shared" si="327"/>
        <v>-2156.7203226027245</v>
      </c>
      <c r="AF297" s="5">
        <f t="shared" si="327"/>
        <v>-23719.173829506548</v>
      </c>
      <c r="AG297" s="5">
        <f t="shared" si="348"/>
        <v>-11860.279805316681</v>
      </c>
      <c r="AH297" s="5">
        <f t="shared" si="349"/>
        <v>177935.85830284649</v>
      </c>
      <c r="AI297" s="42">
        <f t="shared" si="343"/>
        <v>0</v>
      </c>
      <c r="AJ297" s="42">
        <f t="shared" si="346"/>
        <v>20946.357328299542</v>
      </c>
      <c r="AK297" s="42">
        <f t="shared" si="350"/>
        <v>198882.21563114604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258431.06528942319</v>
      </c>
      <c r="K298" s="11">
        <f t="shared" si="331"/>
        <v>2584.3106528942321</v>
      </c>
      <c r="L298" s="24">
        <f t="shared" si="337"/>
        <v>28421.725785692011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L'!$B$136:$AV$256, 31)</f>
        <v>26.222455629533584</v>
      </c>
      <c r="S298" s="46">
        <f>VLOOKUP(I298, '[1]Lapse Rates'!$A$4:$F$24, 4)</f>
        <v>9.9047419999999994E-4</v>
      </c>
      <c r="T298" s="33">
        <f t="shared" si="347"/>
        <v>0.83454375741838982</v>
      </c>
      <c r="U298" s="33">
        <f t="shared" si="338"/>
        <v>2.1883786649807967E-2</v>
      </c>
      <c r="V298" s="39">
        <f t="shared" si="333"/>
        <v>8.265940604939737E-4</v>
      </c>
      <c r="W298" s="32">
        <f t="shared" si="339"/>
        <v>0.81183337670808786</v>
      </c>
      <c r="X298" s="31"/>
      <c r="Y298" s="5">
        <f t="shared" si="344"/>
        <v>0</v>
      </c>
      <c r="Z298" s="5">
        <f t="shared" si="334"/>
        <v>5.025864524863195</v>
      </c>
      <c r="AA298" s="5">
        <f t="shared" si="340"/>
        <v>0</v>
      </c>
      <c r="AB298" s="5">
        <f t="shared" si="325"/>
        <v>4.8890960262153502</v>
      </c>
      <c r="AC298" s="32"/>
      <c r="AD298" s="5">
        <f t="shared" si="345"/>
        <v>209802.96438018075</v>
      </c>
      <c r="AE298" s="5">
        <f t="shared" si="327"/>
        <v>-2098.0296438018077</v>
      </c>
      <c r="AF298" s="5">
        <f t="shared" si="327"/>
        <v>-23073.705616469677</v>
      </c>
      <c r="AG298" s="5">
        <f t="shared" si="348"/>
        <v>-13179.050950327202</v>
      </c>
      <c r="AH298" s="5">
        <f t="shared" si="349"/>
        <v>171452.1781695821</v>
      </c>
      <c r="AI298" s="42">
        <f t="shared" si="343"/>
        <v>0</v>
      </c>
      <c r="AJ298" s="42">
        <f t="shared" si="346"/>
        <v>20376.347134948664</v>
      </c>
      <c r="AK298" s="42">
        <f t="shared" si="350"/>
        <v>191828.52530453075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258431.06528942319</v>
      </c>
      <c r="K299" s="11">
        <f t="shared" si="331"/>
        <v>2584.3106528942321</v>
      </c>
      <c r="L299" s="24">
        <f t="shared" si="337"/>
        <v>28421.725785692011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L'!$B$136:$AV$256, 31)</f>
        <v>29.823076562455846</v>
      </c>
      <c r="S299" s="46">
        <f>VLOOKUP(I299, '[1]Lapse Rates'!$A$4:$F$24, 4)</f>
        <v>9.2791330000000004E-4</v>
      </c>
      <c r="T299" s="33">
        <f t="shared" si="347"/>
        <v>0.81183337670808786</v>
      </c>
      <c r="U299" s="33">
        <f t="shared" si="338"/>
        <v>2.4211368949522364E-2</v>
      </c>
      <c r="V299" s="39">
        <f t="shared" si="333"/>
        <v>7.5331098763134496E-4</v>
      </c>
      <c r="W299" s="32">
        <f t="shared" si="339"/>
        <v>0.78686869677093418</v>
      </c>
      <c r="X299" s="31"/>
      <c r="Y299" s="5">
        <f t="shared" si="344"/>
        <v>0</v>
      </c>
      <c r="Z299" s="5">
        <f t="shared" si="334"/>
        <v>4.8890960262153502</v>
      </c>
      <c r="AA299" s="5">
        <f t="shared" si="340"/>
        <v>0</v>
      </c>
      <c r="AB299" s="5">
        <f t="shared" si="325"/>
        <v>4.7387514838766291</v>
      </c>
      <c r="AC299" s="32"/>
      <c r="AD299" s="5">
        <f t="shared" si="345"/>
        <v>203351.31554941263</v>
      </c>
      <c r="AE299" s="5">
        <f t="shared" si="327"/>
        <v>-2033.5131554941265</v>
      </c>
      <c r="AF299" s="5">
        <f t="shared" si="327"/>
        <v>-22364.166328968327</v>
      </c>
      <c r="AG299" s="5">
        <f t="shared" si="348"/>
        <v>-14580.788511101904</v>
      </c>
      <c r="AH299" s="5">
        <f t="shared" si="349"/>
        <v>164372.84755384826</v>
      </c>
      <c r="AI299" s="42">
        <f t="shared" si="343"/>
        <v>0</v>
      </c>
      <c r="AJ299" s="42">
        <f t="shared" si="346"/>
        <v>19749.75603516358</v>
      </c>
      <c r="AK299" s="42">
        <f t="shared" si="350"/>
        <v>184122.60358901185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258431.06528942319</v>
      </c>
      <c r="K300" s="11">
        <f t="shared" si="331"/>
        <v>2584.3106528942321</v>
      </c>
      <c r="L300" s="24">
        <f t="shared" si="337"/>
        <v>28421.725785692011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L'!$B$136:$AV$256, 31)</f>
        <v>33.864124532730393</v>
      </c>
      <c r="S300" s="46">
        <f>VLOOKUP(I300, '[1]Lapse Rates'!$A$4:$F$24, 4)</f>
        <v>7.1178370000000003E-4</v>
      </c>
      <c r="T300" s="33">
        <f t="shared" si="347"/>
        <v>0.78686869677093418</v>
      </c>
      <c r="U300" s="33">
        <f t="shared" si="338"/>
        <v>2.6646619538358184E-2</v>
      </c>
      <c r="V300" s="39">
        <f t="shared" si="333"/>
        <v>5.6008031240179358E-4</v>
      </c>
      <c r="W300" s="32">
        <f t="shared" si="339"/>
        <v>0.75966199692017422</v>
      </c>
      <c r="X300" s="31"/>
      <c r="Y300" s="5">
        <f t="shared" si="344"/>
        <v>0</v>
      </c>
      <c r="Z300" s="5">
        <f t="shared" si="334"/>
        <v>4.7387514838766291</v>
      </c>
      <c r="AA300" s="5">
        <f t="shared" si="340"/>
        <v>0</v>
      </c>
      <c r="AB300" s="5">
        <f t="shared" si="325"/>
        <v>4.5749048474323963</v>
      </c>
      <c r="AC300" s="32"/>
      <c r="AD300" s="5">
        <f t="shared" si="345"/>
        <v>196320.25912397113</v>
      </c>
      <c r="AE300" s="5">
        <f t="shared" si="327"/>
        <v>-1963.2025912397116</v>
      </c>
      <c r="AF300" s="5">
        <f t="shared" si="327"/>
        <v>-21590.904966276401</v>
      </c>
      <c r="AG300" s="5">
        <f t="shared" si="348"/>
        <v>-16047.367037965911</v>
      </c>
      <c r="AH300" s="5">
        <f t="shared" si="349"/>
        <v>156718.78452848911</v>
      </c>
      <c r="AI300" s="42">
        <f t="shared" si="343"/>
        <v>0</v>
      </c>
      <c r="AJ300" s="42">
        <f t="shared" si="346"/>
        <v>19066.892117381522</v>
      </c>
      <c r="AK300" s="42">
        <f t="shared" si="350"/>
        <v>175785.67664587064</v>
      </c>
    </row>
    <row r="301" spans="1:37" ht="15" x14ac:dyDescent="0.2">
      <c r="I301" s="2">
        <f t="shared" si="330"/>
        <v>16</v>
      </c>
      <c r="J301" s="11">
        <f t="shared" si="320"/>
        <v>258431.06528942319</v>
      </c>
      <c r="K301" s="11">
        <f t="shared" si="331"/>
        <v>2584.3106528942321</v>
      </c>
      <c r="L301" s="24">
        <f t="shared" si="337"/>
        <v>28421.725785692011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L'!$B$136:$AV$256, 31)</f>
        <v>38.317150038283465</v>
      </c>
      <c r="S301" s="46">
        <f>VLOOKUP(I301, '[1]Lapse Rates'!$A$4:$F$24, 4)</f>
        <v>6.4944269999999999E-4</v>
      </c>
      <c r="T301" s="33">
        <f t="shared" si="347"/>
        <v>0.75966199692017422</v>
      </c>
      <c r="U301" s="33">
        <f t="shared" si="338"/>
        <v>2.9108082714372346E-2</v>
      </c>
      <c r="V301" s="39">
        <f t="shared" si="333"/>
        <v>4.9335693836722965E-4</v>
      </c>
      <c r="W301" s="32">
        <f t="shared" si="339"/>
        <v>0.73006055726743468</v>
      </c>
      <c r="X301" s="31"/>
      <c r="Y301" s="5">
        <f t="shared" si="344"/>
        <v>0</v>
      </c>
      <c r="Z301" s="5">
        <f t="shared" si="334"/>
        <v>4.5749048474323963</v>
      </c>
      <c r="AA301" s="5">
        <f t="shared" si="340"/>
        <v>0</v>
      </c>
      <c r="AB301" s="5">
        <f t="shared" si="325"/>
        <v>4.3966363934260988</v>
      </c>
      <c r="AC301" s="32"/>
      <c r="AD301" s="5">
        <f t="shared" si="345"/>
        <v>188670.3275404131</v>
      </c>
      <c r="AE301" s="5">
        <f t="shared" si="327"/>
        <v>-1886.7032754041311</v>
      </c>
      <c r="AF301" s="5">
        <f t="shared" si="327"/>
        <v>-20749.580965604528</v>
      </c>
      <c r="AG301" s="5">
        <f t="shared" si="348"/>
        <v>-17529.731544993745</v>
      </c>
      <c r="AH301" s="5">
        <f t="shared" si="349"/>
        <v>148504.31175441068</v>
      </c>
      <c r="AI301" s="42">
        <f t="shared" si="343"/>
        <v>0</v>
      </c>
      <c r="AJ301" s="42">
        <f t="shared" si="346"/>
        <v>18323.922338562912</v>
      </c>
      <c r="AK301" s="42">
        <f t="shared" si="350"/>
        <v>166828.23409297358</v>
      </c>
    </row>
    <row r="302" spans="1:37" ht="15" x14ac:dyDescent="0.2">
      <c r="I302" s="2">
        <f t="shared" si="330"/>
        <v>17</v>
      </c>
      <c r="J302" s="11">
        <f t="shared" si="320"/>
        <v>258431.06528942319</v>
      </c>
      <c r="K302" s="11">
        <f t="shared" si="331"/>
        <v>2584.3106528942321</v>
      </c>
      <c r="L302" s="24">
        <f t="shared" si="337"/>
        <v>28421.725785692011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L'!$B$136:$AV$256, 31)</f>
        <v>43.255576718949548</v>
      </c>
      <c r="S302" s="46">
        <f>VLOOKUP(I302, '[1]Lapse Rates'!$A$4:$F$24, 4)</f>
        <v>5.2983399999999997E-4</v>
      </c>
      <c r="T302" s="33">
        <f t="shared" si="347"/>
        <v>0.73006055726743468</v>
      </c>
      <c r="U302" s="33">
        <f t="shared" si="338"/>
        <v>3.1579190444360583E-2</v>
      </c>
      <c r="V302" s="39">
        <f t="shared" si="333"/>
        <v>3.8681090529923398E-4</v>
      </c>
      <c r="W302" s="32">
        <f t="shared" si="339"/>
        <v>0.69809455591777492</v>
      </c>
      <c r="X302" s="31"/>
      <c r="Y302" s="5">
        <f t="shared" si="344"/>
        <v>0</v>
      </c>
      <c r="Z302" s="5">
        <f t="shared" si="334"/>
        <v>4.3966363934260988</v>
      </c>
      <c r="AA302" s="5">
        <f t="shared" si="340"/>
        <v>0</v>
      </c>
      <c r="AB302" s="5">
        <f t="shared" si="325"/>
        <v>4.2041278631580568</v>
      </c>
      <c r="AC302" s="32"/>
      <c r="AD302" s="5">
        <f t="shared" si="345"/>
        <v>180409.31975857739</v>
      </c>
      <c r="AE302" s="5">
        <f t="shared" si="327"/>
        <v>-1804.0931975857739</v>
      </c>
      <c r="AF302" s="5">
        <f t="shared" si="327"/>
        <v>-19841.052040779436</v>
      </c>
      <c r="AG302" s="5">
        <f t="shared" si="348"/>
        <v>-19017.90428211683</v>
      </c>
      <c r="AH302" s="5">
        <f t="shared" si="349"/>
        <v>139746.27023809534</v>
      </c>
      <c r="AI302" s="42">
        <f t="shared" si="343"/>
        <v>0</v>
      </c>
      <c r="AJ302" s="42">
        <f t="shared" si="346"/>
        <v>17521.604035663473</v>
      </c>
      <c r="AK302" s="42">
        <f t="shared" si="350"/>
        <v>157267.87427375882</v>
      </c>
    </row>
    <row r="303" spans="1:37" ht="15" x14ac:dyDescent="0.2">
      <c r="I303" s="2">
        <f t="shared" si="330"/>
        <v>18</v>
      </c>
      <c r="J303" s="11">
        <f t="shared" si="320"/>
        <v>258431.06528942319</v>
      </c>
      <c r="K303" s="11">
        <f t="shared" si="331"/>
        <v>2584.3106528942321</v>
      </c>
      <c r="L303" s="24">
        <f t="shared" si="337"/>
        <v>28421.725785692011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L'!$B$136:$AV$256, 31)</f>
        <v>48.85170429678913</v>
      </c>
      <c r="S303" s="46">
        <f>VLOOKUP(I303, '[1]Lapse Rates'!$A$4:$F$24, 4)</f>
        <v>4.565131E-4</v>
      </c>
      <c r="T303" s="33">
        <f t="shared" si="347"/>
        <v>0.69809455591777492</v>
      </c>
      <c r="U303" s="33">
        <f t="shared" si="338"/>
        <v>3.410310881689347E-2</v>
      </c>
      <c r="V303" s="39">
        <f t="shared" si="333"/>
        <v>3.1868930981514677E-4</v>
      </c>
      <c r="W303" s="32">
        <f t="shared" si="339"/>
        <v>0.66367275779106627</v>
      </c>
      <c r="X303" s="31"/>
      <c r="Y303" s="5">
        <f t="shared" si="344"/>
        <v>0</v>
      </c>
      <c r="Z303" s="5">
        <f t="shared" si="344"/>
        <v>4.2041278631580568</v>
      </c>
      <c r="AA303" s="5">
        <f t="shared" si="340"/>
        <v>0</v>
      </c>
      <c r="AB303" s="5">
        <f t="shared" si="325"/>
        <v>3.9968298125175603</v>
      </c>
      <c r="AC303" s="32"/>
      <c r="AD303" s="5">
        <f t="shared" si="345"/>
        <v>171513.65779951459</v>
      </c>
      <c r="AE303" s="5">
        <f t="shared" si="327"/>
        <v>-1715.1365779951461</v>
      </c>
      <c r="AF303" s="5">
        <f t="shared" si="327"/>
        <v>-18862.725133371678</v>
      </c>
      <c r="AG303" s="5">
        <f t="shared" si="348"/>
        <v>-20537.881119688936</v>
      </c>
      <c r="AH303" s="5">
        <f t="shared" si="349"/>
        <v>130397.91496845882</v>
      </c>
      <c r="AI303" s="42">
        <f t="shared" si="343"/>
        <v>0</v>
      </c>
      <c r="AJ303" s="42">
        <f t="shared" si="346"/>
        <v>16657.647356774436</v>
      </c>
      <c r="AK303" s="42">
        <f t="shared" si="350"/>
        <v>147055.56232523324</v>
      </c>
    </row>
    <row r="304" spans="1:37" ht="15" x14ac:dyDescent="0.2">
      <c r="I304" s="2">
        <f t="shared" si="330"/>
        <v>19</v>
      </c>
      <c r="J304" s="11">
        <f t="shared" si="320"/>
        <v>258431.06528942319</v>
      </c>
      <c r="K304" s="11">
        <f t="shared" si="331"/>
        <v>2584.3106528942321</v>
      </c>
      <c r="L304" s="24">
        <f t="shared" si="337"/>
        <v>28421.725785692011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L'!$B$136:$AV$256, 31)</f>
        <v>55.185649543013433</v>
      </c>
      <c r="S304" s="46">
        <f>VLOOKUP(I304, '[1]Lapse Rates'!$A$4:$F$24, 4)</f>
        <v>3.5534066900000001E-2</v>
      </c>
      <c r="T304" s="33">
        <f t="shared" si="347"/>
        <v>0.66367275779106627</v>
      </c>
      <c r="U304" s="33">
        <f t="shared" si="338"/>
        <v>3.662521222270302E-2</v>
      </c>
      <c r="V304" s="39">
        <f t="shared" si="333"/>
        <v>2.3582992175055245E-2</v>
      </c>
      <c r="W304" s="32">
        <f t="shared" si="339"/>
        <v>0.60346455339330796</v>
      </c>
      <c r="X304" s="31"/>
      <c r="Y304" s="5">
        <f t="shared" si="344"/>
        <v>0</v>
      </c>
      <c r="Z304" s="5">
        <f t="shared" si="344"/>
        <v>3.9968298125175603</v>
      </c>
      <c r="AA304" s="5">
        <f t="shared" si="340"/>
        <v>0</v>
      </c>
      <c r="AB304" s="5">
        <f t="shared" si="325"/>
        <v>3.6342385452549846</v>
      </c>
      <c r="AC304" s="32"/>
      <c r="AD304" s="5">
        <f t="shared" si="345"/>
        <v>155953.98739783859</v>
      </c>
      <c r="AE304" s="5">
        <f t="shared" si="327"/>
        <v>-1559.5398739783859</v>
      </c>
      <c r="AF304" s="5">
        <f t="shared" si="327"/>
        <v>-17151.504057929695</v>
      </c>
      <c r="AG304" s="5">
        <f t="shared" si="348"/>
        <v>-22056.764931666217</v>
      </c>
      <c r="AH304" s="5">
        <f t="shared" si="349"/>
        <v>115186.17853426428</v>
      </c>
      <c r="AI304" s="42">
        <f t="shared" si="343"/>
        <v>0</v>
      </c>
      <c r="AJ304" s="42">
        <f t="shared" si="346"/>
        <v>15146.487391095296</v>
      </c>
      <c r="AK304" s="42">
        <f t="shared" si="350"/>
        <v>130332.66592535959</v>
      </c>
    </row>
    <row r="305" spans="1:39" ht="15" x14ac:dyDescent="0.2">
      <c r="I305" s="2">
        <f t="shared" si="330"/>
        <v>20</v>
      </c>
      <c r="J305" s="11">
        <f t="shared" si="320"/>
        <v>258431.06528942319</v>
      </c>
      <c r="K305" s="11">
        <f t="shared" si="331"/>
        <v>2584.3106528942321</v>
      </c>
      <c r="L305" s="24">
        <f t="shared" si="337"/>
        <v>28421.725785692011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L'!$B$136:$AV$256, 31)</f>
        <v>62.379228125926709</v>
      </c>
      <c r="S305" s="46">
        <f>VLOOKUP(I305, '[1]Lapse Rates'!$A$4:$F$24, 4)</f>
        <v>0</v>
      </c>
      <c r="T305" s="33">
        <f t="shared" si="347"/>
        <v>0.60346455339330796</v>
      </c>
      <c r="U305" s="33">
        <f t="shared" si="338"/>
        <v>3.7643653042031634E-2</v>
      </c>
      <c r="V305" s="39">
        <f t="shared" si="333"/>
        <v>0</v>
      </c>
      <c r="W305" s="32">
        <f t="shared" si="339"/>
        <v>0.5658209003512763</v>
      </c>
      <c r="X305" s="31"/>
      <c r="Y305" s="5">
        <f t="shared" si="344"/>
        <v>0</v>
      </c>
      <c r="Z305" s="5">
        <f t="shared" si="344"/>
        <v>3.6342385452549846</v>
      </c>
      <c r="AA305" s="5">
        <f t="shared" si="340"/>
        <v>0</v>
      </c>
      <c r="AB305" s="5">
        <f t="shared" si="325"/>
        <v>3.4075375499764875</v>
      </c>
      <c r="AC305" s="32"/>
      <c r="AD305" s="5">
        <f>$W305*J305</f>
        <v>146225.6980408009</v>
      </c>
      <c r="AE305" s="5">
        <f t="shared" si="327"/>
        <v>-1462.2569804080092</v>
      </c>
      <c r="AF305" s="5">
        <f t="shared" si="327"/>
        <v>-16081.60647359734</v>
      </c>
      <c r="AG305" s="5">
        <f t="shared" si="348"/>
        <v>-22670.09952784967</v>
      </c>
      <c r="AH305" s="5">
        <f t="shared" si="349"/>
        <v>106011.73505894588</v>
      </c>
      <c r="AI305" s="42">
        <f t="shared" si="343"/>
        <v>0</v>
      </c>
      <c r="AJ305" s="42">
        <f t="shared" si="346"/>
        <v>14201.650086825834</v>
      </c>
      <c r="AK305" s="42">
        <f t="shared" si="350"/>
        <v>120213.38514577171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4570401.0136370081</v>
      </c>
      <c r="AE308" s="21">
        <f t="shared" ref="AE308:AK308" si="351">SUM(AE285:AE305)</f>
        <v>-143932.31896846936</v>
      </c>
      <c r="AF308" s="21">
        <f t="shared" si="351"/>
        <v>-482244.15456181893</v>
      </c>
      <c r="AG308" s="21">
        <f t="shared" si="351"/>
        <v>-232678.62522840826</v>
      </c>
      <c r="AH308" s="21">
        <f t="shared" si="351"/>
        <v>3711545.9148783111</v>
      </c>
      <c r="AI308" s="21">
        <f t="shared" si="351"/>
        <v>0</v>
      </c>
      <c r="AJ308" s="21">
        <f t="shared" si="351"/>
        <v>419035.44033537293</v>
      </c>
      <c r="AK308" s="21">
        <f t="shared" si="351"/>
        <v>4130581.3552136836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2248988.7104783813</v>
      </c>
      <c r="AE310" s="21">
        <f t="shared" ref="AE310:AK310" si="352">AE285+NPV($D$6,AE286:AE305)</f>
        <v>-120946.87914467756</v>
      </c>
      <c r="AF310" s="21">
        <f t="shared" si="352"/>
        <v>-229454.93705667704</v>
      </c>
      <c r="AG310" s="21">
        <f t="shared" si="352"/>
        <v>-75461.406332978921</v>
      </c>
      <c r="AH310" s="21">
        <f t="shared" si="352"/>
        <v>1823125.487944047</v>
      </c>
      <c r="AI310" s="21">
        <f t="shared" si="352"/>
        <v>0</v>
      </c>
      <c r="AJ310" s="21">
        <f t="shared" si="352"/>
        <v>193554.28630872717</v>
      </c>
      <c r="AK310" s="21">
        <f t="shared" si="352"/>
        <v>2016679.7742527751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3371726.8841111301</v>
      </c>
      <c r="AE312" s="21">
        <f t="shared" ref="AE312:AK312" si="353">AE285+NPV($D$7,AE286:AE305)</f>
        <v>-132035.54276098387</v>
      </c>
      <c r="AF312" s="21">
        <f t="shared" si="353"/>
        <v>-351405.81640606321</v>
      </c>
      <c r="AG312" s="21">
        <f t="shared" si="353"/>
        <v>-146532.5859452858</v>
      </c>
      <c r="AH312" s="21">
        <f t="shared" si="353"/>
        <v>2741752.9389987974</v>
      </c>
      <c r="AI312" s="21">
        <f t="shared" si="353"/>
        <v>0</v>
      </c>
      <c r="AJ312" s="21">
        <f t="shared" si="353"/>
        <v>302609.74743400648</v>
      </c>
      <c r="AK312" s="21">
        <f t="shared" si="353"/>
        <v>3044362.6864328035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252923.47307560223</v>
      </c>
    </row>
    <row r="315" spans="1:39" ht="15" x14ac:dyDescent="0.2">
      <c r="G315" s="58" t="s">
        <v>119</v>
      </c>
      <c r="H315" s="57"/>
      <c r="I315" s="57"/>
      <c r="J315" s="11">
        <f>H$314</f>
        <v>252923.47307560223</v>
      </c>
      <c r="K315" s="11">
        <f>J315*$C$10</f>
        <v>101169.38923024089</v>
      </c>
      <c r="L315" s="24">
        <f>$C$324</f>
        <v>35586.265942540835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252923.47307560223</v>
      </c>
      <c r="AE315" s="5">
        <f>-$W315*K315</f>
        <v>-101169.38923024089</v>
      </c>
      <c r="AF315" s="5">
        <f>-$W315*L315</f>
        <v>-35586.265942540835</v>
      </c>
      <c r="AG315" s="5"/>
      <c r="AH315" s="5">
        <f>SUM(AD315:AG315)</f>
        <v>116167.8179028205</v>
      </c>
      <c r="AI315" s="42">
        <f>Y315-AA315</f>
        <v>0</v>
      </c>
      <c r="AJ315" s="42"/>
      <c r="AK315" s="42">
        <f>SUM(AH315:AJ315)</f>
        <v>116167.8179028205</v>
      </c>
      <c r="AL315" s="6" t="s">
        <v>39</v>
      </c>
      <c r="AM315" s="36">
        <f>AK342</f>
        <v>3034688.1914068256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252923.47307560223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L'!$B$136:$AV$256, 34)</f>
        <v>5.7649317704950667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5.7649317704950662E-3</v>
      </c>
      <c r="V316" s="39">
        <f>MIN(S316*T316,T316-U316)</f>
        <v>2.6703721500000001E-3</v>
      </c>
      <c r="W316" s="32">
        <f>T316-SUM(U316:V316)</f>
        <v>0.99156469607950493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5.9714901535526419</v>
      </c>
      <c r="AC316" s="32"/>
      <c r="AD316" s="5">
        <f t="shared" ref="AD316:AD318" si="362">$W316*J316</f>
        <v>250789.98671158237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-3471.809095213473</v>
      </c>
      <c r="AH316" s="5">
        <f t="shared" ref="AH316:AH324" si="364">SUM(AD316:AG316)</f>
        <v>247318.17761636889</v>
      </c>
      <c r="AI316" s="42">
        <f>-M316*$W315*(N316-N315)/1000</f>
        <v>0</v>
      </c>
      <c r="AJ316" s="42">
        <f>$D$6*SUM(Y316:Z316,AD316:AE316)</f>
        <v>24603.088483055231</v>
      </c>
      <c r="AK316" s="42">
        <f t="shared" ref="AK316" si="365">SUM(AH316:AJ316)</f>
        <v>271921.2660994241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252923.47307560223</v>
      </c>
      <c r="K317" s="11">
        <f t="shared" ref="K317:K335" si="367">J317*$C$11</f>
        <v>2529.2347307560226</v>
      </c>
      <c r="L317" s="24">
        <f>$C$325</f>
        <v>27998.561750272769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L'!$B$136:$AV$256, 34)</f>
        <v>6.4159799213168185</v>
      </c>
      <c r="S317" s="46">
        <f>VLOOKUP(I317, '[1]Lapse Rates'!$A$4:$F$24, 4)</f>
        <v>2.4152155999999998E-3</v>
      </c>
      <c r="T317" s="33">
        <f t="shared" ref="T317:T319" si="368">W316</f>
        <v>0.99156469607950493</v>
      </c>
      <c r="U317" s="33">
        <f>T317*R317/1000</f>
        <v>6.3618591807327171E-3</v>
      </c>
      <c r="V317" s="39">
        <f t="shared" ref="V317:V335" si="369">MIN(S317*T317,T317-U317)</f>
        <v>2.394842522380479E-3</v>
      </c>
      <c r="W317" s="32">
        <f>T317-SUM(U317:V317)</f>
        <v>0.98280799437639177</v>
      </c>
      <c r="X317" s="32"/>
      <c r="Y317" s="5">
        <f t="shared" ref="Y317:Z332" si="370">AA316</f>
        <v>0</v>
      </c>
      <c r="Z317" s="5">
        <f t="shared" si="370"/>
        <v>5.9714901535526419</v>
      </c>
      <c r="AA317" s="5">
        <f>O317*W317</f>
        <v>0</v>
      </c>
      <c r="AB317" s="5">
        <f t="shared" si="361"/>
        <v>5.9187547564530005</v>
      </c>
      <c r="AC317" s="32"/>
      <c r="AD317" s="5">
        <f t="shared" si="362"/>
        <v>248575.21130414394</v>
      </c>
      <c r="AE317" s="5">
        <f t="shared" si="363"/>
        <v>-2485.7521130414398</v>
      </c>
      <c r="AF317" s="5">
        <f t="shared" si="363"/>
        <v>-27517.210319209138</v>
      </c>
      <c r="AG317" s="5">
        <f t="shared" ref="AG317:AG320" si="371">-U317*M317</f>
        <v>-3831.2960925534835</v>
      </c>
      <c r="AH317" s="5">
        <f t="shared" si="364"/>
        <v>214740.95277933989</v>
      </c>
      <c r="AI317" s="42">
        <f>-M317*($W316*N317-$W315*N316)/1000</f>
        <v>0</v>
      </c>
      <c r="AJ317" s="42">
        <f t="shared" ref="AJ317:AJ318" si="372">$D$6*SUM(Y317:Z317,AD317:AE317)</f>
        <v>24141.961749831222</v>
      </c>
      <c r="AK317" s="42">
        <f>SUM(AH317:AJ317)</f>
        <v>238882.9145291711</v>
      </c>
      <c r="AL317" s="48" t="s">
        <v>59</v>
      </c>
      <c r="AM317" s="54">
        <f>AK342/AD342</f>
        <v>0.90641071608511903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252923.47307560223</v>
      </c>
      <c r="K318" s="11">
        <f t="shared" si="367"/>
        <v>2529.2347307560226</v>
      </c>
      <c r="L318" s="24">
        <f t="shared" ref="L318:L335" si="373">$C$325</f>
        <v>27998.561750272769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L'!$B$136:$AV$256, 34)</f>
        <v>7.12220704108028</v>
      </c>
      <c r="S318" s="46">
        <f>VLOOKUP(I318, '[1]Lapse Rates'!$A$4:$F$24, 4)</f>
        <v>2.3963082999999999E-3</v>
      </c>
      <c r="T318" s="33">
        <f t="shared" si="368"/>
        <v>0.98280799437639177</v>
      </c>
      <c r="U318" s="33">
        <f t="shared" ref="U318:U335" si="374">T318*R318/1000</f>
        <v>6.9997620175775259E-3</v>
      </c>
      <c r="V318" s="39">
        <f t="shared" si="369"/>
        <v>2.3551109542305007E-3</v>
      </c>
      <c r="W318" s="32">
        <f t="shared" ref="W318:W335" si="375">T318-SUM(U318:V318)</f>
        <v>0.97345312140458373</v>
      </c>
      <c r="X318" s="32"/>
      <c r="Y318" s="5">
        <f t="shared" si="370"/>
        <v>0</v>
      </c>
      <c r="Z318" s="5">
        <f t="shared" si="370"/>
        <v>5.9187547564530005</v>
      </c>
      <c r="AA318" s="5">
        <f t="shared" ref="AA318:AA335" si="376">O318*W318</f>
        <v>0</v>
      </c>
      <c r="AB318" s="5">
        <f t="shared" si="361"/>
        <v>5.8624169985036101</v>
      </c>
      <c r="AC318" s="32"/>
      <c r="AD318" s="5">
        <f t="shared" si="362"/>
        <v>246209.14434193319</v>
      </c>
      <c r="AE318" s="5">
        <f t="shared" si="363"/>
        <v>-2462.0914434193323</v>
      </c>
      <c r="AF318" s="5">
        <f>-$W318*L318</f>
        <v>-27255.287330642012</v>
      </c>
      <c r="AG318" s="5">
        <f t="shared" si="371"/>
        <v>-4215.4596800836962</v>
      </c>
      <c r="AH318" s="5">
        <f t="shared" si="364"/>
        <v>212276.30588778813</v>
      </c>
      <c r="AI318" s="42">
        <f>-M318*($W317*N318-$W316*N317)/1000</f>
        <v>0</v>
      </c>
      <c r="AJ318" s="42">
        <f t="shared" si="372"/>
        <v>23912.166519185819</v>
      </c>
      <c r="AK318" s="42">
        <f t="shared" ref="AK318:AK325" si="377">SUM(AH318:AJ318)</f>
        <v>236188.47240697395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252923.47307560223</v>
      </c>
      <c r="K319" s="11">
        <f t="shared" si="367"/>
        <v>2529.2347307560226</v>
      </c>
      <c r="L319" s="24">
        <f t="shared" si="373"/>
        <v>27998.561750272769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L'!$B$136:$AV$256, 34)</f>
        <v>7.8854165623947932</v>
      </c>
      <c r="S319" s="46">
        <f>VLOOKUP(I319, '[1]Lapse Rates'!$A$4:$F$24, 4)</f>
        <v>2.1941491999999999E-3</v>
      </c>
      <c r="T319" s="33">
        <f t="shared" si="368"/>
        <v>0.97345312140458373</v>
      </c>
      <c r="U319" s="33">
        <f t="shared" si="374"/>
        <v>7.6760833662386143E-3</v>
      </c>
      <c r="V319" s="39">
        <f t="shared" si="369"/>
        <v>2.1359013875673701E-3</v>
      </c>
      <c r="W319" s="32">
        <f t="shared" si="375"/>
        <v>0.96364113665077777</v>
      </c>
      <c r="X319" s="32"/>
      <c r="Y319" s="5">
        <f>AA318</f>
        <v>0</v>
      </c>
      <c r="Z319" s="5">
        <f t="shared" si="370"/>
        <v>5.8624169985036101</v>
      </c>
      <c r="AA319" s="5">
        <f t="shared" si="376"/>
        <v>0</v>
      </c>
      <c r="AB319" s="5">
        <f t="shared" si="361"/>
        <v>5.8033263808406126</v>
      </c>
      <c r="AC319" s="32"/>
      <c r="AD319" s="5">
        <f>$W319*J319</f>
        <v>243727.46308023573</v>
      </c>
      <c r="AE319" s="5">
        <f t="shared" si="363"/>
        <v>-2437.2746308023575</v>
      </c>
      <c r="AF319" s="5">
        <f t="shared" si="363"/>
        <v>-26980.565869619841</v>
      </c>
      <c r="AG319" s="5">
        <f t="shared" si="371"/>
        <v>-4622.7600095665148</v>
      </c>
      <c r="AH319" s="5">
        <f t="shared" si="364"/>
        <v>209686.862570247</v>
      </c>
      <c r="AI319" s="42">
        <f t="shared" ref="AI319:AI335" si="379">-M319*($W318*N319-$W317*N318)/1000</f>
        <v>0</v>
      </c>
      <c r="AJ319" s="42">
        <f>$D$6*SUM(Y319:Z319,AD319:AE319)</f>
        <v>23671.142589996969</v>
      </c>
      <c r="AK319" s="42">
        <f t="shared" si="377"/>
        <v>233358.00516024398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252923.47307560223</v>
      </c>
      <c r="K320" s="11">
        <f t="shared" si="367"/>
        <v>2529.2347307560226</v>
      </c>
      <c r="L320" s="24">
        <f t="shared" si="373"/>
        <v>27998.561750272769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L'!$B$136:$AV$256, 34)</f>
        <v>8.751821995417334</v>
      </c>
      <c r="S320" s="46">
        <f>VLOOKUP(I320, '[1]Lapse Rates'!$A$4:$F$24, 4)</f>
        <v>1.9313649E-3</v>
      </c>
      <c r="T320" s="33">
        <f>W319</f>
        <v>0.96364113665077777</v>
      </c>
      <c r="U320" s="33">
        <f t="shared" si="374"/>
        <v>8.433615695429237E-3</v>
      </c>
      <c r="V320" s="39">
        <f t="shared" si="369"/>
        <v>1.8611426675234158E-3</v>
      </c>
      <c r="W320" s="32">
        <f t="shared" si="375"/>
        <v>0.95334637828782509</v>
      </c>
      <c r="X320" s="32"/>
      <c r="Y320" s="5">
        <f t="shared" ref="Y320:Z335" si="380">AA319</f>
        <v>0</v>
      </c>
      <c r="Z320" s="5">
        <f t="shared" si="370"/>
        <v>5.8033263808406126</v>
      </c>
      <c r="AA320" s="5">
        <f t="shared" si="376"/>
        <v>0</v>
      </c>
      <c r="AB320" s="5">
        <f t="shared" si="361"/>
        <v>5.7413283604989864</v>
      </c>
      <c r="AC320" s="32"/>
      <c r="AD320" s="5">
        <f t="shared" ref="AD320:AD334" si="381">$W320*J320</f>
        <v>241123.67704060362</v>
      </c>
      <c r="AE320" s="5">
        <f t="shared" si="363"/>
        <v>-2411.2367704060366</v>
      </c>
      <c r="AF320" s="5">
        <f t="shared" si="363"/>
        <v>-26692.327441890575</v>
      </c>
      <c r="AG320" s="5">
        <f t="shared" si="371"/>
        <v>-5078.9679466426542</v>
      </c>
      <c r="AH320" s="5">
        <f t="shared" si="364"/>
        <v>206941.14488166434</v>
      </c>
      <c r="AI320" s="42">
        <f t="shared" si="379"/>
        <v>0</v>
      </c>
      <c r="AJ320" s="42">
        <f t="shared" ref="AJ320:AJ335" si="382">$D$6*SUM(Y320:Z320,AD320:AE320)</f>
        <v>23418.259696824345</v>
      </c>
      <c r="AK320" s="42">
        <f t="shared" si="377"/>
        <v>230359.40457848867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252923.47307560223</v>
      </c>
      <c r="K321" s="11">
        <f t="shared" si="367"/>
        <v>2529.2347307560226</v>
      </c>
      <c r="L321" s="24">
        <f t="shared" si="373"/>
        <v>27998.561750272769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L'!$B$136:$AV$256, 34)</f>
        <v>9.8406911545579447</v>
      </c>
      <c r="S321" s="46">
        <f>VLOOKUP(I321, '[1]Lapse Rates'!$A$4:$F$24, 4)</f>
        <v>1.9726812000000001E-3</v>
      </c>
      <c r="T321" s="33">
        <f t="shared" ref="T321:T335" si="383">W320</f>
        <v>0.95334637828782509</v>
      </c>
      <c r="U321" s="33">
        <f t="shared" si="374"/>
        <v>9.3815872720468523E-3</v>
      </c>
      <c r="V321" s="39">
        <f t="shared" si="369"/>
        <v>1.8806484775364808E-3</v>
      </c>
      <c r="W321" s="32">
        <f t="shared" si="375"/>
        <v>0.9420841425382418</v>
      </c>
      <c r="X321" s="32"/>
      <c r="Y321" s="5">
        <f t="shared" si="380"/>
        <v>0</v>
      </c>
      <c r="Z321" s="5">
        <f t="shared" si="370"/>
        <v>5.7413283604989864</v>
      </c>
      <c r="AA321" s="5">
        <f t="shared" si="376"/>
        <v>0</v>
      </c>
      <c r="AB321" s="5">
        <f t="shared" si="361"/>
        <v>5.6735039107666285</v>
      </c>
      <c r="AC321" s="32"/>
      <c r="AD321" s="5">
        <f t="shared" si="381"/>
        <v>238275.19326022282</v>
      </c>
      <c r="AE321" s="5">
        <f t="shared" si="363"/>
        <v>-2382.7519326022284</v>
      </c>
      <c r="AF321" s="5">
        <f t="shared" si="363"/>
        <v>-26377.001038809736</v>
      </c>
      <c r="AG321" s="5">
        <f>-U321*M321</f>
        <v>-5649.8639212575035</v>
      </c>
      <c r="AH321" s="5">
        <f t="shared" si="364"/>
        <v>203865.57636755335</v>
      </c>
      <c r="AI321" s="42">
        <f t="shared" si="379"/>
        <v>0</v>
      </c>
      <c r="AJ321" s="42">
        <f t="shared" si="382"/>
        <v>23141.611718551747</v>
      </c>
      <c r="AK321" s="42">
        <f t="shared" si="377"/>
        <v>227007.1880861051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252923.47307560223</v>
      </c>
      <c r="K322" s="11">
        <f t="shared" si="367"/>
        <v>2529.2347307560226</v>
      </c>
      <c r="L322" s="24">
        <f t="shared" si="373"/>
        <v>27998.561750272769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L'!$B$136:$AV$256, 34)</f>
        <v>10.989474618868677</v>
      </c>
      <c r="S322" s="46">
        <f>VLOOKUP(I322, '[1]Lapse Rates'!$A$4:$F$24, 4)</f>
        <v>1.7228968999999999E-3</v>
      </c>
      <c r="T322" s="33">
        <f t="shared" si="383"/>
        <v>0.9420841425382418</v>
      </c>
      <c r="U322" s="33">
        <f t="shared" si="374"/>
        <v>1.0353009773262669E-2</v>
      </c>
      <c r="V322" s="39">
        <f t="shared" si="369"/>
        <v>1.6231138487182949E-3</v>
      </c>
      <c r="W322" s="32">
        <f t="shared" si="375"/>
        <v>0.93010801891626083</v>
      </c>
      <c r="X322" s="32"/>
      <c r="Y322" s="5">
        <f t="shared" si="380"/>
        <v>0</v>
      </c>
      <c r="Z322" s="5">
        <f t="shared" si="370"/>
        <v>5.6735039107666285</v>
      </c>
      <c r="AA322" s="5">
        <f t="shared" si="376"/>
        <v>0</v>
      </c>
      <c r="AB322" s="5">
        <f t="shared" si="361"/>
        <v>5.6013802212392081</v>
      </c>
      <c r="AC322" s="32"/>
      <c r="AD322" s="5">
        <f t="shared" si="381"/>
        <v>235246.15047976864</v>
      </c>
      <c r="AE322" s="5">
        <f t="shared" si="363"/>
        <v>-2352.4615047976863</v>
      </c>
      <c r="AF322" s="5">
        <f t="shared" si="363"/>
        <v>-26041.686802050801</v>
      </c>
      <c r="AG322" s="5">
        <f t="shared" ref="AG322:AG335" si="384">-U322*M322</f>
        <v>-6234.8827227422034</v>
      </c>
      <c r="AH322" s="5">
        <f t="shared" si="364"/>
        <v>200617.11945017794</v>
      </c>
      <c r="AI322" s="42">
        <f t="shared" si="379"/>
        <v>0</v>
      </c>
      <c r="AJ322" s="42">
        <f t="shared" si="382"/>
        <v>22847.4274591783</v>
      </c>
      <c r="AK322" s="42">
        <f t="shared" si="377"/>
        <v>223464.54690935623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252923.47307560223</v>
      </c>
      <c r="K323" s="11">
        <f t="shared" si="367"/>
        <v>2529.2347307560226</v>
      </c>
      <c r="L323" s="24">
        <f t="shared" si="373"/>
        <v>27998.561750272769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L'!$B$136:$AV$256, 34)</f>
        <v>12.323630981579912</v>
      </c>
      <c r="S323" s="46">
        <f>VLOOKUP(I323, '[1]Lapse Rates'!$A$4:$F$24, 4)</f>
        <v>1.5750323E-3</v>
      </c>
      <c r="T323" s="33">
        <f t="shared" si="383"/>
        <v>0.93010801891626083</v>
      </c>
      <c r="U323" s="33">
        <f t="shared" si="374"/>
        <v>1.1462307998132347E-2</v>
      </c>
      <c r="V323" s="39">
        <f t="shared" si="369"/>
        <v>1.4649501722821217E-3</v>
      </c>
      <c r="W323" s="32">
        <f t="shared" si="375"/>
        <v>0.91718076074584631</v>
      </c>
      <c r="X323" s="32"/>
      <c r="Y323" s="5">
        <f t="shared" si="380"/>
        <v>0</v>
      </c>
      <c r="Z323" s="5">
        <f t="shared" si="370"/>
        <v>5.6013802212392081</v>
      </c>
      <c r="AA323" s="5">
        <f t="shared" si="376"/>
        <v>0</v>
      </c>
      <c r="AB323" s="5">
        <f t="shared" si="361"/>
        <v>5.5235285236321028</v>
      </c>
      <c r="AC323" s="32"/>
      <c r="AD323" s="5">
        <f t="shared" si="381"/>
        <v>231976.54344596242</v>
      </c>
      <c r="AE323" s="5">
        <f t="shared" si="363"/>
        <v>-2319.7654344596244</v>
      </c>
      <c r="AF323" s="5">
        <f t="shared" si="363"/>
        <v>-25679.742165904732</v>
      </c>
      <c r="AG323" s="5">
        <f t="shared" si="384"/>
        <v>-6902.9342834072449</v>
      </c>
      <c r="AH323" s="5">
        <f t="shared" si="364"/>
        <v>197074.1015621908</v>
      </c>
      <c r="AI323" s="42">
        <f t="shared" si="379"/>
        <v>0</v>
      </c>
      <c r="AJ323" s="42">
        <f t="shared" si="382"/>
        <v>22529.879418328128</v>
      </c>
      <c r="AK323" s="42">
        <f t="shared" si="377"/>
        <v>219603.98098051891</v>
      </c>
    </row>
    <row r="324" spans="1:37" ht="15" x14ac:dyDescent="0.2">
      <c r="A324" s="12"/>
      <c r="B324" s="13">
        <v>1</v>
      </c>
      <c r="C324" s="10">
        <f>$H$314*0.14+$B$327</f>
        <v>35586.265942540835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252923.47307560223</v>
      </c>
      <c r="K324" s="11">
        <f t="shared" si="367"/>
        <v>2529.2347307560226</v>
      </c>
      <c r="L324" s="24">
        <f t="shared" si="373"/>
        <v>27998.561750272769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L'!$B$136:$AV$256, 34)</f>
        <v>13.874539945897007</v>
      </c>
      <c r="S324" s="46">
        <f>VLOOKUP(I324, '[1]Lapse Rates'!$A$4:$F$24, 4)</f>
        <v>1.4424080000000001E-3</v>
      </c>
      <c r="T324" s="33">
        <f t="shared" si="383"/>
        <v>0.91718076074584631</v>
      </c>
      <c r="U324" s="33">
        <f t="shared" si="374"/>
        <v>1.2725461102576449E-2</v>
      </c>
      <c r="V324" s="39">
        <f t="shared" si="369"/>
        <v>1.3229488667458947E-3</v>
      </c>
      <c r="W324" s="32">
        <f t="shared" si="375"/>
        <v>0.90313235077652398</v>
      </c>
      <c r="X324" s="32"/>
      <c r="Y324" s="5">
        <f t="shared" si="380"/>
        <v>0</v>
      </c>
      <c r="Z324" s="5">
        <f t="shared" si="370"/>
        <v>5.5235285236321028</v>
      </c>
      <c r="AA324" s="5">
        <f t="shared" si="376"/>
        <v>0</v>
      </c>
      <c r="AB324" s="5">
        <f t="shared" si="361"/>
        <v>5.438924924757953</v>
      </c>
      <c r="AC324" s="32"/>
      <c r="AD324" s="5">
        <f t="shared" si="381"/>
        <v>228423.37080533151</v>
      </c>
      <c r="AE324" s="5">
        <f t="shared" si="363"/>
        <v>-2284.2337080533152</v>
      </c>
      <c r="AF324" s="5">
        <f t="shared" si="363"/>
        <v>-25286.406891885516</v>
      </c>
      <c r="AG324" s="5">
        <f t="shared" si="384"/>
        <v>-7663.6417143435128</v>
      </c>
      <c r="AH324" s="5">
        <f t="shared" si="364"/>
        <v>193189.08849104919</v>
      </c>
      <c r="AI324" s="42">
        <f t="shared" si="379"/>
        <v>0</v>
      </c>
      <c r="AJ324" s="42">
        <f t="shared" si="382"/>
        <v>22184.791207391161</v>
      </c>
      <c r="AK324" s="42">
        <f t="shared" si="377"/>
        <v>215373.87969844035</v>
      </c>
    </row>
    <row r="325" spans="1:37" ht="15" x14ac:dyDescent="0.2">
      <c r="A325" s="12"/>
      <c r="B325" s="70" t="s">
        <v>49</v>
      </c>
      <c r="C325" s="10">
        <f>$H$314*0.11+$B$327</f>
        <v>27998.561750272769</v>
      </c>
      <c r="D325" s="1"/>
      <c r="E325" s="1"/>
      <c r="F325" s="1"/>
      <c r="I325" s="2">
        <f t="shared" si="366"/>
        <v>10</v>
      </c>
      <c r="J325" s="11">
        <f t="shared" si="356"/>
        <v>252923.47307560223</v>
      </c>
      <c r="K325" s="11">
        <f t="shared" si="367"/>
        <v>2529.2347307560226</v>
      </c>
      <c r="L325" s="24">
        <f t="shared" si="373"/>
        <v>27998.561750272769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L'!$B$136:$AV$256, 34)</f>
        <v>15.731133509699273</v>
      </c>
      <c r="S325" s="46">
        <f>VLOOKUP(I325, '[1]Lapse Rates'!$A$4:$F$24, 4)</f>
        <v>1.4007732E-3</v>
      </c>
      <c r="T325" s="33">
        <f t="shared" si="383"/>
        <v>0.90313235077652398</v>
      </c>
      <c r="U325" s="33">
        <f t="shared" si="374"/>
        <v>1.4207295586994056E-2</v>
      </c>
      <c r="V325" s="39">
        <f t="shared" si="369"/>
        <v>1.265083593020754E-3</v>
      </c>
      <c r="W325" s="32">
        <f t="shared" si="375"/>
        <v>0.88765997159650922</v>
      </c>
      <c r="X325" s="32"/>
      <c r="Y325" s="5">
        <f t="shared" si="380"/>
        <v>0</v>
      </c>
      <c r="Z325" s="5">
        <f t="shared" si="370"/>
        <v>5.438924924757953</v>
      </c>
      <c r="AA325" s="5">
        <f t="shared" si="376"/>
        <v>0</v>
      </c>
      <c r="AB325" s="5">
        <f t="shared" si="361"/>
        <v>5.3457457703459417</v>
      </c>
      <c r="AC325" s="32"/>
      <c r="AD325" s="5">
        <f t="shared" si="381"/>
        <v>224510.04292637954</v>
      </c>
      <c r="AE325" s="5">
        <f t="shared" si="363"/>
        <v>-2245.1004292637958</v>
      </c>
      <c r="AF325" s="5">
        <f t="shared" si="363"/>
        <v>-24853.202527990237</v>
      </c>
      <c r="AG325" s="5">
        <f t="shared" si="384"/>
        <v>-8556.0454140598431</v>
      </c>
      <c r="AH325" s="5">
        <f>SUM(AD325:AG325)</f>
        <v>188855.69455506565</v>
      </c>
      <c r="AI325" s="42">
        <f t="shared" si="379"/>
        <v>0</v>
      </c>
      <c r="AJ325" s="42">
        <f t="shared" si="382"/>
        <v>21804.724417502173</v>
      </c>
      <c r="AK325" s="42">
        <f t="shared" si="377"/>
        <v>210660.41897256783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252923.47307560223</v>
      </c>
      <c r="K326" s="11">
        <f t="shared" si="367"/>
        <v>2529.2347307560226</v>
      </c>
      <c r="L326" s="24">
        <f t="shared" si="373"/>
        <v>27998.561750272769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L'!$B$136:$AV$256, 34)</f>
        <v>17.89173992148196</v>
      </c>
      <c r="S326" s="46">
        <f>VLOOKUP(I326, '[1]Lapse Rates'!$A$4:$F$24, 4)</f>
        <v>1.2298243999999999E-3</v>
      </c>
      <c r="T326" s="33">
        <f t="shared" si="383"/>
        <v>0.88765997159650922</v>
      </c>
      <c r="U326" s="33">
        <f t="shared" si="374"/>
        <v>1.5881781350514806E-2</v>
      </c>
      <c r="V326" s="39">
        <f t="shared" si="369"/>
        <v>1.091665891972694E-3</v>
      </c>
      <c r="W326" s="32">
        <f t="shared" si="375"/>
        <v>0.87068652435402172</v>
      </c>
      <c r="X326" s="31"/>
      <c r="Y326" s="5">
        <f t="shared" si="380"/>
        <v>0</v>
      </c>
      <c r="Z326" s="5">
        <f t="shared" si="370"/>
        <v>5.3457457703459417</v>
      </c>
      <c r="AA326" s="5">
        <f t="shared" si="376"/>
        <v>0</v>
      </c>
      <c r="AB326" s="5">
        <f t="shared" si="361"/>
        <v>5.2435267487519814</v>
      </c>
      <c r="AC326" s="32"/>
      <c r="AD326" s="5">
        <f t="shared" si="381"/>
        <v>220217.0596997441</v>
      </c>
      <c r="AE326" s="5">
        <f t="shared" si="363"/>
        <v>-2202.1705969974414</v>
      </c>
      <c r="AF326" s="5">
        <f t="shared" si="363"/>
        <v>-24377.970417256452</v>
      </c>
      <c r="AG326" s="5">
        <f t="shared" si="384"/>
        <v>-9564.4693009391813</v>
      </c>
      <c r="AH326" s="5">
        <f t="shared" ref="AH326:AH335" si="385">SUM(AD326:AG326)</f>
        <v>184072.44938455103</v>
      </c>
      <c r="AI326" s="42">
        <f t="shared" si="379"/>
        <v>0</v>
      </c>
      <c r="AJ326" s="42">
        <f t="shared" si="382"/>
        <v>21387.785038639522</v>
      </c>
      <c r="AK326" s="42">
        <f t="shared" ref="AK326:AK335" si="386">SUM(AH326:AJ326)</f>
        <v>205460.23442319056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252923.47307560223</v>
      </c>
      <c r="K327" s="11">
        <f t="shared" si="367"/>
        <v>2529.2347307560226</v>
      </c>
      <c r="L327" s="24">
        <f t="shared" si="373"/>
        <v>27998.561750272769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L'!$B$136:$AV$256, 34)</f>
        <v>20.397667462511468</v>
      </c>
      <c r="S327" s="46">
        <f>VLOOKUP(I327, '[1]Lapse Rates'!$A$4:$F$24, 4)</f>
        <v>1.0984558E-3</v>
      </c>
      <c r="T327" s="33">
        <f t="shared" si="383"/>
        <v>0.87068652435402172</v>
      </c>
      <c r="U327" s="33">
        <f t="shared" si="374"/>
        <v>1.775997418786323E-2</v>
      </c>
      <c r="V327" s="39">
        <f t="shared" si="369"/>
        <v>9.5641066265851637E-4</v>
      </c>
      <c r="W327" s="32">
        <f t="shared" si="375"/>
        <v>0.85197013950349998</v>
      </c>
      <c r="X327" s="31"/>
      <c r="Y327" s="5">
        <f t="shared" si="380"/>
        <v>0</v>
      </c>
      <c r="Z327" s="5">
        <f t="shared" si="370"/>
        <v>5.2435267487519814</v>
      </c>
      <c r="AA327" s="5">
        <f t="shared" si="376"/>
        <v>0</v>
      </c>
      <c r="AB327" s="5">
        <f t="shared" si="361"/>
        <v>5.1308112514305328</v>
      </c>
      <c r="AC327" s="32"/>
      <c r="AD327" s="5">
        <f t="shared" si="381"/>
        <v>215483.24663993056</v>
      </c>
      <c r="AE327" s="5">
        <f t="shared" si="363"/>
        <v>-2154.8324663993058</v>
      </c>
      <c r="AF327" s="5">
        <f t="shared" si="363"/>
        <v>-23853.938560277249</v>
      </c>
      <c r="AG327" s="5">
        <f t="shared" si="384"/>
        <v>-10695.571495182685</v>
      </c>
      <c r="AH327" s="5">
        <f t="shared" si="385"/>
        <v>178778.90411807131</v>
      </c>
      <c r="AI327" s="42">
        <f t="shared" si="379"/>
        <v>0</v>
      </c>
      <c r="AJ327" s="42">
        <f t="shared" si="382"/>
        <v>20928.031820397471</v>
      </c>
      <c r="AK327" s="42">
        <f t="shared" si="386"/>
        <v>199706.93593846879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252923.47307560223</v>
      </c>
      <c r="K328" s="11">
        <f t="shared" si="367"/>
        <v>2529.2347307560226</v>
      </c>
      <c r="L328" s="24">
        <f t="shared" si="373"/>
        <v>27998.561750272769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L'!$B$136:$AV$256, 34)</f>
        <v>23.319989707401856</v>
      </c>
      <c r="S328" s="46">
        <f>VLOOKUP(I328, '[1]Lapse Rates'!$A$4:$F$24, 4)</f>
        <v>9.9047419999999994E-4</v>
      </c>
      <c r="T328" s="33">
        <f t="shared" si="383"/>
        <v>0.85197013950349998</v>
      </c>
      <c r="U328" s="33">
        <f t="shared" si="374"/>
        <v>1.9867934884235341E-2</v>
      </c>
      <c r="V328" s="39">
        <f t="shared" si="369"/>
        <v>8.4385444234861748E-4</v>
      </c>
      <c r="W328" s="32">
        <f t="shared" si="375"/>
        <v>0.83125835017691607</v>
      </c>
      <c r="X328" s="31"/>
      <c r="Y328" s="5">
        <f t="shared" si="380"/>
        <v>0</v>
      </c>
      <c r="Z328" s="5">
        <f t="shared" si="370"/>
        <v>5.1308112514305328</v>
      </c>
      <c r="AA328" s="5">
        <f t="shared" si="376"/>
        <v>0</v>
      </c>
      <c r="AB328" s="5">
        <f t="shared" si="361"/>
        <v>5.0060788496869399</v>
      </c>
      <c r="AC328" s="32"/>
      <c r="AD328" s="5">
        <f t="shared" si="381"/>
        <v>210244.74894984075</v>
      </c>
      <c r="AE328" s="5">
        <f t="shared" si="363"/>
        <v>-2102.4474894984078</v>
      </c>
      <c r="AF328" s="5">
        <f t="shared" si="363"/>
        <v>-23274.038247858251</v>
      </c>
      <c r="AG328" s="5">
        <f t="shared" si="384"/>
        <v>-11965.046557398166</v>
      </c>
      <c r="AH328" s="5">
        <f t="shared" si="385"/>
        <v>172903.21665508591</v>
      </c>
      <c r="AI328" s="42">
        <f t="shared" si="379"/>
        <v>0</v>
      </c>
      <c r="AJ328" s="42">
        <f t="shared" si="382"/>
        <v>20419.263105843351</v>
      </c>
      <c r="AK328" s="42">
        <f t="shared" si="386"/>
        <v>193322.47976092927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252923.47307560223</v>
      </c>
      <c r="K329" s="11">
        <f t="shared" si="367"/>
        <v>2529.2347307560226</v>
      </c>
      <c r="L329" s="24">
        <f t="shared" si="373"/>
        <v>27998.561750272769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L'!$B$136:$AV$256, 34)</f>
        <v>26.628830667364163</v>
      </c>
      <c r="S329" s="46">
        <f>VLOOKUP(I329, '[1]Lapse Rates'!$A$4:$F$24, 4)</f>
        <v>9.2791330000000004E-4</v>
      </c>
      <c r="T329" s="33">
        <f t="shared" si="383"/>
        <v>0.83125835017691607</v>
      </c>
      <c r="U329" s="33">
        <f t="shared" si="374"/>
        <v>2.2135437847693604E-2</v>
      </c>
      <c r="V329" s="39">
        <f t="shared" si="369"/>
        <v>7.7133567886521778E-4</v>
      </c>
      <c r="W329" s="32">
        <f t="shared" si="375"/>
        <v>0.80835157665035728</v>
      </c>
      <c r="X329" s="31"/>
      <c r="Y329" s="5">
        <f t="shared" si="380"/>
        <v>0</v>
      </c>
      <c r="Z329" s="5">
        <f t="shared" si="370"/>
        <v>5.0060788496869399</v>
      </c>
      <c r="AA329" s="5">
        <f t="shared" si="376"/>
        <v>0</v>
      </c>
      <c r="AB329" s="5">
        <f t="shared" si="361"/>
        <v>4.8681276165456797</v>
      </c>
      <c r="AC329" s="32"/>
      <c r="AD329" s="5">
        <f t="shared" si="381"/>
        <v>204451.08823254725</v>
      </c>
      <c r="AE329" s="5">
        <f t="shared" si="363"/>
        <v>-2044.5108823254727</v>
      </c>
      <c r="AF329" s="5">
        <f t="shared" si="363"/>
        <v>-22632.68153477538</v>
      </c>
      <c r="AG329" s="5">
        <f t="shared" si="384"/>
        <v>-13330.602599578671</v>
      </c>
      <c r="AH329" s="5">
        <f t="shared" si="385"/>
        <v>166443.29321586771</v>
      </c>
      <c r="AI329" s="42">
        <f t="shared" si="379"/>
        <v>0</v>
      </c>
      <c r="AJ329" s="42">
        <f t="shared" si="382"/>
        <v>19856.576334391913</v>
      </c>
      <c r="AK329" s="42">
        <f t="shared" si="386"/>
        <v>186299.86955025964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252923.47307560223</v>
      </c>
      <c r="K330" s="11">
        <f t="shared" si="367"/>
        <v>2529.2347307560226</v>
      </c>
      <c r="L330" s="24">
        <f t="shared" si="373"/>
        <v>27998.561750272769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L'!$B$136:$AV$256, 34)</f>
        <v>30.358281369989747</v>
      </c>
      <c r="S330" s="46">
        <f>VLOOKUP(I330, '[1]Lapse Rates'!$A$4:$F$24, 4)</f>
        <v>7.1178370000000003E-4</v>
      </c>
      <c r="T330" s="33">
        <f t="shared" si="383"/>
        <v>0.80835157665035728</v>
      </c>
      <c r="U330" s="33">
        <f t="shared" si="374"/>
        <v>2.454016460982638E-2</v>
      </c>
      <c r="V330" s="39">
        <f t="shared" si="369"/>
        <v>5.7537147612902496E-4</v>
      </c>
      <c r="W330" s="32">
        <f t="shared" si="375"/>
        <v>0.78323604056440188</v>
      </c>
      <c r="X330" s="31"/>
      <c r="Y330" s="5">
        <f t="shared" si="380"/>
        <v>0</v>
      </c>
      <c r="Z330" s="5">
        <f t="shared" si="370"/>
        <v>4.8681276165456797</v>
      </c>
      <c r="AA330" s="5">
        <f t="shared" si="376"/>
        <v>0</v>
      </c>
      <c r="AB330" s="5">
        <f t="shared" si="361"/>
        <v>4.7168745747305918</v>
      </c>
      <c r="AC330" s="32"/>
      <c r="AD330" s="5">
        <f t="shared" si="381"/>
        <v>198098.77961753181</v>
      </c>
      <c r="AE330" s="5">
        <f t="shared" si="363"/>
        <v>-1980.9877961753182</v>
      </c>
      <c r="AF330" s="5">
        <f t="shared" si="363"/>
        <v>-21929.482646781555</v>
      </c>
      <c r="AG330" s="5">
        <f t="shared" si="384"/>
        <v>-14778.798792811131</v>
      </c>
      <c r="AH330" s="5">
        <f t="shared" si="385"/>
        <v>159409.5103817638</v>
      </c>
      <c r="AI330" s="42">
        <f t="shared" si="379"/>
        <v>0</v>
      </c>
      <c r="AJ330" s="42">
        <f t="shared" si="382"/>
        <v>19239.632940994255</v>
      </c>
      <c r="AK330" s="42">
        <f t="shared" si="386"/>
        <v>178649.14332275806</v>
      </c>
    </row>
    <row r="331" spans="1:37" ht="15" x14ac:dyDescent="0.2">
      <c r="I331" s="2">
        <f t="shared" si="366"/>
        <v>16</v>
      </c>
      <c r="J331" s="11">
        <f t="shared" si="356"/>
        <v>252923.47307560223</v>
      </c>
      <c r="K331" s="11">
        <f t="shared" si="367"/>
        <v>2529.2347307560226</v>
      </c>
      <c r="L331" s="24">
        <f t="shared" si="373"/>
        <v>27998.561750272769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L'!$B$136:$AV$256, 34)</f>
        <v>34.487465620042705</v>
      </c>
      <c r="S331" s="46">
        <f>VLOOKUP(I331, '[1]Lapse Rates'!$A$4:$F$24, 4)</f>
        <v>6.4944269999999999E-4</v>
      </c>
      <c r="T331" s="33">
        <f t="shared" si="383"/>
        <v>0.78323604056440188</v>
      </c>
      <c r="U331" s="33">
        <f t="shared" si="374"/>
        <v>2.7011826021343183E-2</v>
      </c>
      <c r="V331" s="39">
        <f t="shared" si="369"/>
        <v>5.0866692892145469E-4</v>
      </c>
      <c r="W331" s="32">
        <f t="shared" si="375"/>
        <v>0.75571554761413728</v>
      </c>
      <c r="X331" s="31"/>
      <c r="Y331" s="5">
        <f t="shared" si="380"/>
        <v>0</v>
      </c>
      <c r="Z331" s="5">
        <f t="shared" si="370"/>
        <v>4.7168745747305918</v>
      </c>
      <c r="AA331" s="5">
        <f t="shared" si="376"/>
        <v>0</v>
      </c>
      <c r="AB331" s="5">
        <f t="shared" si="361"/>
        <v>4.5511381852411423</v>
      </c>
      <c r="AC331" s="32"/>
      <c r="AD331" s="5">
        <f t="shared" si="381"/>
        <v>191138.20095979824</v>
      </c>
      <c r="AE331" s="5">
        <f t="shared" si="363"/>
        <v>-1911.3820095979827</v>
      </c>
      <c r="AF331" s="5">
        <f t="shared" si="363"/>
        <v>-21158.948425515624</v>
      </c>
      <c r="AG331" s="5">
        <f t="shared" si="384"/>
        <v>-16267.304973007484</v>
      </c>
      <c r="AH331" s="5">
        <f t="shared" si="385"/>
        <v>151800.56555167717</v>
      </c>
      <c r="AI331" s="42">
        <f t="shared" si="379"/>
        <v>0</v>
      </c>
      <c r="AJ331" s="42">
        <f t="shared" si="382"/>
        <v>18563.613664410426</v>
      </c>
      <c r="AK331" s="42">
        <f t="shared" si="386"/>
        <v>170364.17921608759</v>
      </c>
    </row>
    <row r="332" spans="1:37" ht="15" x14ac:dyDescent="0.2">
      <c r="I332" s="2">
        <f t="shared" si="366"/>
        <v>17</v>
      </c>
      <c r="J332" s="11">
        <f t="shared" si="356"/>
        <v>252923.47307560223</v>
      </c>
      <c r="K332" s="11">
        <f t="shared" si="367"/>
        <v>2529.2347307560226</v>
      </c>
      <c r="L332" s="24">
        <f t="shared" si="373"/>
        <v>27998.561750272769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L'!$B$136:$AV$256, 34)</f>
        <v>39.087155760572522</v>
      </c>
      <c r="S332" s="46">
        <f>VLOOKUP(I332, '[1]Lapse Rates'!$A$4:$F$24, 4)</f>
        <v>5.2983399999999997E-4</v>
      </c>
      <c r="T332" s="33">
        <f t="shared" si="383"/>
        <v>0.75571554761413728</v>
      </c>
      <c r="U332" s="33">
        <f t="shared" si="374"/>
        <v>2.9538771320280145E-2</v>
      </c>
      <c r="V332" s="39">
        <f t="shared" si="369"/>
        <v>4.0040379145458879E-4</v>
      </c>
      <c r="W332" s="32">
        <f t="shared" si="375"/>
        <v>0.72577637250240257</v>
      </c>
      <c r="X332" s="31"/>
      <c r="Y332" s="5">
        <f t="shared" si="380"/>
        <v>0</v>
      </c>
      <c r="Z332" s="5">
        <f t="shared" si="370"/>
        <v>4.5511381852411423</v>
      </c>
      <c r="AA332" s="5">
        <f t="shared" si="376"/>
        <v>0</v>
      </c>
      <c r="AB332" s="5">
        <f t="shared" si="361"/>
        <v>4.3708357903574937</v>
      </c>
      <c r="AC332" s="32"/>
      <c r="AD332" s="5">
        <f t="shared" si="381"/>
        <v>183565.88080951967</v>
      </c>
      <c r="AE332" s="5">
        <f t="shared" si="363"/>
        <v>-1835.6588080951969</v>
      </c>
      <c r="AF332" s="5">
        <f t="shared" si="363"/>
        <v>-20320.694582397489</v>
      </c>
      <c r="AG332" s="5">
        <f t="shared" si="384"/>
        <v>-17789.104713440993</v>
      </c>
      <c r="AH332" s="5">
        <f t="shared" si="385"/>
        <v>143620.42270558598</v>
      </c>
      <c r="AI332" s="42">
        <f t="shared" si="379"/>
        <v>0</v>
      </c>
      <c r="AJ332" s="42">
        <f t="shared" si="382"/>
        <v>17828.181244995711</v>
      </c>
      <c r="AK332" s="42">
        <f t="shared" si="386"/>
        <v>161448.60395058169</v>
      </c>
    </row>
    <row r="333" spans="1:37" ht="15" x14ac:dyDescent="0.2">
      <c r="I333" s="2">
        <f t="shared" si="366"/>
        <v>18</v>
      </c>
      <c r="J333" s="11">
        <f t="shared" si="356"/>
        <v>252923.47307560223</v>
      </c>
      <c r="K333" s="11">
        <f t="shared" si="367"/>
        <v>2529.2347307560226</v>
      </c>
      <c r="L333" s="24">
        <f t="shared" si="373"/>
        <v>27998.561750272769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L'!$B$136:$AV$256, 34)</f>
        <v>44.318877107957711</v>
      </c>
      <c r="S333" s="46">
        <f>VLOOKUP(I333, '[1]Lapse Rates'!$A$4:$F$24, 4)</f>
        <v>4.565131E-4</v>
      </c>
      <c r="T333" s="33">
        <f t="shared" si="383"/>
        <v>0.72577637250240257</v>
      </c>
      <c r="U333" s="33">
        <f t="shared" si="374"/>
        <v>3.2165593860793318E-2</v>
      </c>
      <c r="V333" s="39">
        <f t="shared" si="369"/>
        <v>3.3132642171782657E-4</v>
      </c>
      <c r="W333" s="32">
        <f t="shared" si="375"/>
        <v>0.6932794522198914</v>
      </c>
      <c r="X333" s="31"/>
      <c r="Y333" s="5">
        <f t="shared" si="380"/>
        <v>0</v>
      </c>
      <c r="Z333" s="5">
        <f t="shared" si="380"/>
        <v>4.3708357903574937</v>
      </c>
      <c r="AA333" s="5">
        <f t="shared" si="376"/>
        <v>0</v>
      </c>
      <c r="AB333" s="5">
        <f t="shared" si="361"/>
        <v>4.1751299123093295</v>
      </c>
      <c r="AC333" s="32"/>
      <c r="AD333" s="5">
        <f t="shared" si="381"/>
        <v>175346.64686740597</v>
      </c>
      <c r="AE333" s="5">
        <f t="shared" si="363"/>
        <v>-1753.4664686740598</v>
      </c>
      <c r="AF333" s="5">
        <f t="shared" si="363"/>
        <v>-19410.827553173909</v>
      </c>
      <c r="AG333" s="5">
        <f t="shared" si="384"/>
        <v>-19371.053425191698</v>
      </c>
      <c r="AH333" s="5">
        <f t="shared" si="385"/>
        <v>134811.2994203663</v>
      </c>
      <c r="AI333" s="42">
        <f t="shared" si="379"/>
        <v>0</v>
      </c>
      <c r="AJ333" s="42">
        <f t="shared" si="382"/>
        <v>17029.919776106635</v>
      </c>
      <c r="AK333" s="42">
        <f t="shared" si="386"/>
        <v>151841.21919647293</v>
      </c>
    </row>
    <row r="334" spans="1:37" ht="15" x14ac:dyDescent="0.2">
      <c r="I334" s="2">
        <f t="shared" si="366"/>
        <v>19</v>
      </c>
      <c r="J334" s="11">
        <f t="shared" si="356"/>
        <v>252923.47307560223</v>
      </c>
      <c r="K334" s="11">
        <f t="shared" si="367"/>
        <v>2529.2347307560226</v>
      </c>
      <c r="L334" s="24">
        <f t="shared" si="373"/>
        <v>27998.561750272769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L'!$B$136:$AV$256, 34)</f>
        <v>50.262662624188174</v>
      </c>
      <c r="S334" s="46">
        <f>VLOOKUP(I334, '[1]Lapse Rates'!$A$4:$F$24, 4)</f>
        <v>3.5534066900000001E-2</v>
      </c>
      <c r="T334" s="33">
        <f t="shared" si="383"/>
        <v>0.6932794522198914</v>
      </c>
      <c r="U334" s="33">
        <f t="shared" si="374"/>
        <v>3.4846071211210389E-2</v>
      </c>
      <c r="V334" s="39">
        <f t="shared" si="369"/>
        <v>2.4635038435576975E-2</v>
      </c>
      <c r="W334" s="32">
        <f t="shared" si="375"/>
        <v>0.63379834257310408</v>
      </c>
      <c r="X334" s="31"/>
      <c r="Y334" s="5">
        <f t="shared" si="380"/>
        <v>0</v>
      </c>
      <c r="Z334" s="5">
        <f t="shared" si="380"/>
        <v>4.1751299123093295</v>
      </c>
      <c r="AA334" s="5">
        <f t="shared" si="376"/>
        <v>0</v>
      </c>
      <c r="AB334" s="5">
        <f t="shared" si="361"/>
        <v>3.8169174204945788</v>
      </c>
      <c r="AC334" s="32"/>
      <c r="AD334" s="5">
        <f t="shared" si="381"/>
        <v>160302.47803314982</v>
      </c>
      <c r="AE334" s="5">
        <f t="shared" si="363"/>
        <v>-1603.0247803314983</v>
      </c>
      <c r="AF334" s="5">
        <f t="shared" si="363"/>
        <v>-17745.442031753588</v>
      </c>
      <c r="AG334" s="5">
        <f t="shared" si="384"/>
        <v>-20985.314619456021</v>
      </c>
      <c r="AH334" s="5">
        <f t="shared" si="385"/>
        <v>119968.6966016087</v>
      </c>
      <c r="AI334" s="42">
        <f t="shared" si="379"/>
        <v>0</v>
      </c>
      <c r="AJ334" s="42">
        <f t="shared" si="382"/>
        <v>15568.825944345876</v>
      </c>
      <c r="AK334" s="42">
        <f t="shared" si="386"/>
        <v>135537.52254595456</v>
      </c>
    </row>
    <row r="335" spans="1:37" ht="15" x14ac:dyDescent="0.2">
      <c r="I335" s="2">
        <f t="shared" si="366"/>
        <v>20</v>
      </c>
      <c r="J335" s="11">
        <f t="shared" si="356"/>
        <v>252923.47307560223</v>
      </c>
      <c r="K335" s="11">
        <f t="shared" si="367"/>
        <v>2529.2347307560226</v>
      </c>
      <c r="L335" s="24">
        <f t="shared" si="373"/>
        <v>27998.561750272769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L'!$B$136:$AV$256, 34)</f>
        <v>57.03782077002456</v>
      </c>
      <c r="S335" s="46">
        <f>VLOOKUP(I335, '[1]Lapse Rates'!$A$4:$F$24, 4)</f>
        <v>0</v>
      </c>
      <c r="T335" s="33">
        <f t="shared" si="383"/>
        <v>0.63379834257310408</v>
      </c>
      <c r="U335" s="33">
        <f t="shared" si="374"/>
        <v>3.615047626802334E-2</v>
      </c>
      <c r="V335" s="39">
        <f t="shared" si="369"/>
        <v>0</v>
      </c>
      <c r="W335" s="32">
        <f t="shared" si="375"/>
        <v>0.59764786630508071</v>
      </c>
      <c r="X335" s="31"/>
      <c r="Y335" s="5">
        <f t="shared" si="380"/>
        <v>0</v>
      </c>
      <c r="Z335" s="5">
        <f t="shared" si="380"/>
        <v>3.8169174204945788</v>
      </c>
      <c r="AA335" s="5">
        <f t="shared" si="376"/>
        <v>0</v>
      </c>
      <c r="AB335" s="5">
        <f t="shared" si="361"/>
        <v>3.5992087687704246</v>
      </c>
      <c r="AC335" s="32"/>
      <c r="AD335" s="5">
        <f>$W335*J335</f>
        <v>151159.17402210421</v>
      </c>
      <c r="AE335" s="5">
        <f t="shared" si="363"/>
        <v>-1511.5917402210423</v>
      </c>
      <c r="AF335" s="5">
        <f t="shared" si="363"/>
        <v>-16733.280689661566</v>
      </c>
      <c r="AG335" s="5">
        <f t="shared" si="384"/>
        <v>-21770.86517241543</v>
      </c>
      <c r="AH335" s="5">
        <f t="shared" si="385"/>
        <v>111143.43641980617</v>
      </c>
      <c r="AI335" s="42">
        <f t="shared" si="379"/>
        <v>0</v>
      </c>
      <c r="AJ335" s="42">
        <f t="shared" si="382"/>
        <v>14680.802261451689</v>
      </c>
      <c r="AK335" s="42">
        <f t="shared" si="386"/>
        <v>125824.23868125785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4551787.5603033379</v>
      </c>
      <c r="AE338" s="21">
        <f t="shared" ref="AE338:AK338" si="387">SUM(AE315:AE335)</f>
        <v>-141650.13023540247</v>
      </c>
      <c r="AF338" s="21">
        <f t="shared" si="387"/>
        <v>-483707.00101999438</v>
      </c>
      <c r="AG338" s="21">
        <f t="shared" si="387"/>
        <v>-212745.79252929156</v>
      </c>
      <c r="AH338" s="21">
        <f t="shared" si="387"/>
        <v>3713684.6365186493</v>
      </c>
      <c r="AI338" s="21">
        <f t="shared" si="387"/>
        <v>0</v>
      </c>
      <c r="AJ338" s="21">
        <f t="shared" si="387"/>
        <v>417757.6853914219</v>
      </c>
      <c r="AK338" s="21">
        <f t="shared" si="387"/>
        <v>4131442.3219100712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2224237.5689118118</v>
      </c>
      <c r="AE340" s="21">
        <f t="shared" ref="AE340:AK340" si="388">AE315+NPV($D$6,AE316:AE335)</f>
        <v>-118598.6763801012</v>
      </c>
      <c r="AF340" s="21">
        <f t="shared" si="388"/>
        <v>-228528.01492079042</v>
      </c>
      <c r="AG340" s="21">
        <f t="shared" si="388"/>
        <v>-67688.084217388634</v>
      </c>
      <c r="AH340" s="21">
        <f t="shared" si="388"/>
        <v>1809422.7933935311</v>
      </c>
      <c r="AI340" s="21">
        <f t="shared" si="388"/>
        <v>0</v>
      </c>
      <c r="AJ340" s="21">
        <f t="shared" si="388"/>
        <v>191680.7815595218</v>
      </c>
      <c r="AK340" s="21">
        <f t="shared" si="388"/>
        <v>2001103.5749530534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3348027.7070354545</v>
      </c>
      <c r="AE342" s="21">
        <f t="shared" ref="AE342:AK342" si="389">AE315+NPV($D$7,AE316:AE335)</f>
        <v>-129700.67251342355</v>
      </c>
      <c r="AF342" s="21">
        <f t="shared" si="389"/>
        <v>-351426.81925485918</v>
      </c>
      <c r="AG342" s="21">
        <f t="shared" si="389"/>
        <v>-133050.2093374244</v>
      </c>
      <c r="AH342" s="21">
        <f t="shared" si="389"/>
        <v>2733850.0059297476</v>
      </c>
      <c r="AI342" s="21">
        <f t="shared" si="389"/>
        <v>0</v>
      </c>
      <c r="AJ342" s="21">
        <f t="shared" si="389"/>
        <v>300838.18547707779</v>
      </c>
      <c r="AK342" s="21">
        <f t="shared" si="389"/>
        <v>3034688.1914068256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232352.39542679541</v>
      </c>
    </row>
    <row r="345" spans="1:39" ht="15" x14ac:dyDescent="0.2">
      <c r="G345" s="58" t="s">
        <v>120</v>
      </c>
      <c r="H345" s="57"/>
      <c r="I345" s="57"/>
      <c r="J345" s="11">
        <f>H$344</f>
        <v>232352.39542679541</v>
      </c>
      <c r="K345" s="11">
        <f>J345*$C$10</f>
        <v>92940.958170718164</v>
      </c>
      <c r="L345" s="24">
        <f>$C$354</f>
        <v>32709.766628079407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232352.39542679541</v>
      </c>
      <c r="AE345" s="5">
        <f>-$W345*K345</f>
        <v>-92940.958170718164</v>
      </c>
      <c r="AF345" s="5">
        <f>-$W345*L345</f>
        <v>-32709.766628079407</v>
      </c>
      <c r="AG345" s="5"/>
      <c r="AH345" s="5">
        <f>SUM(AD345:AG345)</f>
        <v>106701.67062799784</v>
      </c>
      <c r="AI345" s="42">
        <f>Y345-AA345</f>
        <v>0</v>
      </c>
      <c r="AJ345" s="42"/>
      <c r="AK345" s="42">
        <f>SUM(AH345:AJ345)</f>
        <v>106701.67062799784</v>
      </c>
      <c r="AL345" s="6" t="s">
        <v>39</v>
      </c>
      <c r="AM345" s="36">
        <f>AK372</f>
        <v>2786918.1599889463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232352.39542679541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L'!$B$136:$AV$256, 37)</f>
        <v>5.6729381784127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5.6729381784127002E-3</v>
      </c>
      <c r="V346" s="39">
        <f>MIN(S346*T346,T346-U346)</f>
        <v>2.6703721500000001E-3</v>
      </c>
      <c r="W346" s="32">
        <f>T346-SUM(U346:V346)</f>
        <v>0.99165668967158727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5.9720441656423029</v>
      </c>
      <c r="AC346" s="32"/>
      <c r="AD346" s="5">
        <f t="shared" ref="AD346:AD348" si="398">$W346*J346</f>
        <v>230413.80728619959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-3416.407886247302</v>
      </c>
      <c r="AH346" s="5">
        <f t="shared" ref="AH346:AH354" si="400">SUM(AD346:AG346)</f>
        <v>226997.39939995229</v>
      </c>
      <c r="AI346" s="42">
        <f>-M346*$W345*(N346-N345)/1000</f>
        <v>0</v>
      </c>
      <c r="AJ346" s="42">
        <f>$D$6*SUM(Y346:Z346,AD346:AE346)</f>
        <v>22604.18528142518</v>
      </c>
      <c r="AK346" s="42">
        <f t="shared" ref="AK346" si="401">SUM(AH346:AJ346)</f>
        <v>249601.58468137748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232352.39542679541</v>
      </c>
      <c r="K347" s="11">
        <f t="shared" ref="K347:K365" si="403">J347*$C$11</f>
        <v>2323.5239542679542</v>
      </c>
      <c r="L347" s="24">
        <f>$C$355</f>
        <v>25739.194765275544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L'!$B$136:$AV$256, 37)</f>
        <v>6.3135972629979351</v>
      </c>
      <c r="S347" s="46">
        <f>VLOOKUP(I347, '[1]Lapse Rates'!$A$4:$F$24, 4)</f>
        <v>2.4152155999999998E-3</v>
      </c>
      <c r="T347" s="33">
        <f t="shared" ref="T347:T349" si="404">W346</f>
        <v>0.99165668967158727</v>
      </c>
      <c r="U347" s="33">
        <f>T347*R347/1000</f>
        <v>6.2609209617441259E-3</v>
      </c>
      <c r="V347" s="39">
        <f t="shared" ref="V347:V365" si="405">MIN(S347*T347,T347-U347)</f>
        <v>2.3950647067391764E-3</v>
      </c>
      <c r="W347" s="32">
        <f>T347-SUM(U347:V347)</f>
        <v>0.98300070400310391</v>
      </c>
      <c r="X347" s="32"/>
      <c r="Y347" s="5">
        <f t="shared" ref="Y347:Z362" si="406">AA346</f>
        <v>0</v>
      </c>
      <c r="Z347" s="5">
        <f t="shared" si="406"/>
        <v>5.9720441656423029</v>
      </c>
      <c r="AA347" s="5">
        <f>O347*W347</f>
        <v>0</v>
      </c>
      <c r="AB347" s="5">
        <f t="shared" si="397"/>
        <v>5.919915309710853</v>
      </c>
      <c r="AC347" s="32"/>
      <c r="AD347" s="5">
        <f t="shared" si="398"/>
        <v>228402.56828134746</v>
      </c>
      <c r="AE347" s="5">
        <f t="shared" si="399"/>
        <v>-2284.0256828134748</v>
      </c>
      <c r="AF347" s="5">
        <f t="shared" si="399"/>
        <v>-25301.646574738868</v>
      </c>
      <c r="AG347" s="5">
        <f t="shared" ref="AG347:AG350" si="407">-U347*M347</f>
        <v>-3770.5081698702033</v>
      </c>
      <c r="AH347" s="5">
        <f t="shared" si="400"/>
        <v>197046.38785392488</v>
      </c>
      <c r="AI347" s="42">
        <f>-M347*($W346*N347-$W345*N346)/1000</f>
        <v>0</v>
      </c>
      <c r="AJ347" s="42">
        <f t="shared" ref="AJ347:AJ348" si="408">$D$6*SUM(Y347:Z347,AD347:AE347)</f>
        <v>22182.814886448836</v>
      </c>
      <c r="AK347" s="42">
        <f>SUM(AH347:AJ347)</f>
        <v>219229.20274037373</v>
      </c>
      <c r="AL347" s="48" t="s">
        <v>59</v>
      </c>
      <c r="AM347" s="54">
        <f>AK372/AD372</f>
        <v>0.90389742292530695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232352.39542679541</v>
      </c>
      <c r="K348" s="11">
        <f t="shared" si="403"/>
        <v>2323.5239542679542</v>
      </c>
      <c r="L348" s="24">
        <f t="shared" ref="L348:L365" si="409">$C$355</f>
        <v>25739.194765275544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L'!$B$136:$AV$256, 37)</f>
        <v>7.0085548010630436</v>
      </c>
      <c r="S348" s="46">
        <f>VLOOKUP(I348, '[1]Lapse Rates'!$A$4:$F$24, 4)</f>
        <v>2.3963082999999999E-3</v>
      </c>
      <c r="T348" s="33">
        <f t="shared" si="404"/>
        <v>0.98300070400310391</v>
      </c>
      <c r="U348" s="33">
        <f t="shared" ref="U348:U365" si="410">T348*R348/1000</f>
        <v>6.8894143034893057E-3</v>
      </c>
      <c r="V348" s="39">
        <f t="shared" si="405"/>
        <v>2.355572745908481E-3</v>
      </c>
      <c r="W348" s="32">
        <f t="shared" ref="W348:W365" si="411">T348-SUM(U348:V348)</f>
        <v>0.97375571695370611</v>
      </c>
      <c r="X348" s="32"/>
      <c r="Y348" s="5">
        <f t="shared" si="406"/>
        <v>0</v>
      </c>
      <c r="Z348" s="5">
        <f t="shared" si="406"/>
        <v>5.919915309710853</v>
      </c>
      <c r="AA348" s="5">
        <f t="shared" ref="AA348:AA365" si="412">O348*W348</f>
        <v>0</v>
      </c>
      <c r="AB348" s="5">
        <f t="shared" si="397"/>
        <v>5.8642393166531344</v>
      </c>
      <c r="AC348" s="32"/>
      <c r="AD348" s="5">
        <f t="shared" si="398"/>
        <v>226254.47339473019</v>
      </c>
      <c r="AE348" s="5">
        <f t="shared" si="399"/>
        <v>-2262.5447339473021</v>
      </c>
      <c r="AF348" s="5">
        <f>-$W348*L348</f>
        <v>-25063.688052471967</v>
      </c>
      <c r="AG348" s="5">
        <f t="shared" si="407"/>
        <v>-4149.0050865760613</v>
      </c>
      <c r="AH348" s="5">
        <f t="shared" si="400"/>
        <v>194779.23552173487</v>
      </c>
      <c r="AI348" s="42">
        <f>-M348*($W347*N348-$W346*N347)/1000</f>
        <v>0</v>
      </c>
      <c r="AJ348" s="42">
        <f t="shared" si="408"/>
        <v>21974.188945314687</v>
      </c>
      <c r="AK348" s="42">
        <f t="shared" ref="AK348:AK355" si="413">SUM(AH348:AJ348)</f>
        <v>216753.42446704954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232352.39542679541</v>
      </c>
      <c r="K349" s="11">
        <f t="shared" si="403"/>
        <v>2323.5239542679542</v>
      </c>
      <c r="L349" s="24">
        <f t="shared" si="409"/>
        <v>25739.194765275544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L'!$B$136:$AV$256, 37)</f>
        <v>7.7595854470374297</v>
      </c>
      <c r="S349" s="46">
        <f>VLOOKUP(I349, '[1]Lapse Rates'!$A$4:$F$24, 4)</f>
        <v>2.1941491999999999E-3</v>
      </c>
      <c r="T349" s="33">
        <f t="shared" si="404"/>
        <v>0.97375571695370611</v>
      </c>
      <c r="U349" s="33">
        <f t="shared" si="410"/>
        <v>7.5559406902434767E-3</v>
      </c>
      <c r="V349" s="39">
        <f t="shared" si="405"/>
        <v>2.1365653273494006E-3</v>
      </c>
      <c r="W349" s="32">
        <f t="shared" si="411"/>
        <v>0.96406321093611325</v>
      </c>
      <c r="X349" s="32"/>
      <c r="Y349" s="5">
        <f>AA348</f>
        <v>0</v>
      </c>
      <c r="Z349" s="5">
        <f t="shared" si="406"/>
        <v>5.8642393166531344</v>
      </c>
      <c r="AA349" s="5">
        <f t="shared" si="412"/>
        <v>0</v>
      </c>
      <c r="AB349" s="5">
        <f t="shared" si="397"/>
        <v>5.8058682345884458</v>
      </c>
      <c r="AC349" s="32"/>
      <c r="AD349" s="5">
        <f>$W349*J349</f>
        <v>224002.39640385387</v>
      </c>
      <c r="AE349" s="5">
        <f t="shared" si="399"/>
        <v>-2240.0239640385385</v>
      </c>
      <c r="AF349" s="5">
        <f t="shared" si="399"/>
        <v>-24814.210752321538</v>
      </c>
      <c r="AG349" s="5">
        <f t="shared" si="407"/>
        <v>-4550.4066059446386</v>
      </c>
      <c r="AH349" s="5">
        <f t="shared" si="400"/>
        <v>192397.75508154914</v>
      </c>
      <c r="AI349" s="42">
        <f t="shared" ref="AI349:AI365" si="415">-M349*($W348*N349-$W347*N348)/1000</f>
        <v>0</v>
      </c>
      <c r="AJ349" s="42">
        <f>$D$6*SUM(Y349:Z349,AD349:AE349)</f>
        <v>21755.46401822285</v>
      </c>
      <c r="AK349" s="42">
        <f t="shared" si="413"/>
        <v>214153.21909977199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232352.39542679541</v>
      </c>
      <c r="K350" s="11">
        <f t="shared" si="403"/>
        <v>2323.5239542679542</v>
      </c>
      <c r="L350" s="24">
        <f t="shared" si="409"/>
        <v>25739.194765275544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L'!$B$136:$AV$256, 37)</f>
        <v>8.6121652614479078</v>
      </c>
      <c r="S350" s="46">
        <f>VLOOKUP(I350, '[1]Lapse Rates'!$A$4:$F$24, 4)</f>
        <v>1.9313649E-3</v>
      </c>
      <c r="T350" s="33">
        <f>W349</f>
        <v>0.96406321093611325</v>
      </c>
      <c r="U350" s="33">
        <f t="shared" si="410"/>
        <v>8.3026716950639207E-3</v>
      </c>
      <c r="V350" s="39">
        <f t="shared" si="405"/>
        <v>1.8619578469833051E-3</v>
      </c>
      <c r="W350" s="32">
        <f t="shared" si="411"/>
        <v>0.95389858139406603</v>
      </c>
      <c r="X350" s="32"/>
      <c r="Y350" s="5">
        <f t="shared" ref="Y350:Z365" si="416">AA349</f>
        <v>0</v>
      </c>
      <c r="Z350" s="5">
        <f t="shared" si="406"/>
        <v>5.8058682345884458</v>
      </c>
      <c r="AA350" s="5">
        <f t="shared" si="412"/>
        <v>0</v>
      </c>
      <c r="AB350" s="5">
        <f t="shared" si="397"/>
        <v>5.7446538877436701</v>
      </c>
      <c r="AC350" s="32"/>
      <c r="AD350" s="5">
        <f t="shared" ref="AD350:AD364" si="417">$W350*J350</f>
        <v>221640.62038113322</v>
      </c>
      <c r="AE350" s="5">
        <f t="shared" si="399"/>
        <v>-2216.406203811332</v>
      </c>
      <c r="AF350" s="5">
        <f t="shared" si="399"/>
        <v>-24552.581372821911</v>
      </c>
      <c r="AG350" s="5">
        <f t="shared" si="407"/>
        <v>-5000.10967224665</v>
      </c>
      <c r="AH350" s="5">
        <f t="shared" si="400"/>
        <v>189871.52313225335</v>
      </c>
      <c r="AI350" s="42">
        <f t="shared" si="415"/>
        <v>0</v>
      </c>
      <c r="AJ350" s="42">
        <f t="shared" ref="AJ350:AJ365" si="418">$D$6*SUM(Y350:Z350,AD350:AE350)</f>
        <v>21526.084966469094</v>
      </c>
      <c r="AK350" s="42">
        <f t="shared" si="413"/>
        <v>211397.60809872244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232352.39542679541</v>
      </c>
      <c r="K351" s="11">
        <f t="shared" si="403"/>
        <v>2323.5239542679542</v>
      </c>
      <c r="L351" s="24">
        <f t="shared" si="409"/>
        <v>25739.194765275544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L'!$B$136:$AV$256, 37)</f>
        <v>9.5817255978590534</v>
      </c>
      <c r="S351" s="46">
        <f>VLOOKUP(I351, '[1]Lapse Rates'!$A$4:$F$24, 4)</f>
        <v>1.9726812000000001E-3</v>
      </c>
      <c r="T351" s="33">
        <f t="shared" ref="T351:T365" si="419">W350</f>
        <v>0.95389858139406603</v>
      </c>
      <c r="U351" s="33">
        <f t="shared" si="410"/>
        <v>9.1399944551049592E-3</v>
      </c>
      <c r="V351" s="39">
        <f t="shared" si="405"/>
        <v>1.8817377982227438E-3</v>
      </c>
      <c r="W351" s="32">
        <f t="shared" si="411"/>
        <v>0.94287684914073833</v>
      </c>
      <c r="X351" s="32"/>
      <c r="Y351" s="5">
        <f t="shared" si="416"/>
        <v>0</v>
      </c>
      <c r="Z351" s="5">
        <f t="shared" si="406"/>
        <v>5.7446538877436701</v>
      </c>
      <c r="AA351" s="5">
        <f t="shared" si="412"/>
        <v>0</v>
      </c>
      <c r="AB351" s="5">
        <f t="shared" si="397"/>
        <v>5.6782778198117771</v>
      </c>
      <c r="AC351" s="32"/>
      <c r="AD351" s="5">
        <f t="shared" si="417"/>
        <v>219079.69449031976</v>
      </c>
      <c r="AE351" s="5">
        <f t="shared" si="399"/>
        <v>-2190.7969449031975</v>
      </c>
      <c r="AF351" s="5">
        <f t="shared" si="399"/>
        <v>-24268.890859702791</v>
      </c>
      <c r="AG351" s="5">
        <f>-U351*M351</f>
        <v>-5504.3697207034047</v>
      </c>
      <c r="AH351" s="5">
        <f t="shared" si="400"/>
        <v>187115.63696501037</v>
      </c>
      <c r="AI351" s="42">
        <f t="shared" si="415"/>
        <v>0</v>
      </c>
      <c r="AJ351" s="42">
        <f t="shared" si="418"/>
        <v>21277.364399751754</v>
      </c>
      <c r="AK351" s="42">
        <f t="shared" si="413"/>
        <v>208393.00136476214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232352.39542679541</v>
      </c>
      <c r="K352" s="11">
        <f t="shared" si="403"/>
        <v>2323.5239542679542</v>
      </c>
      <c r="L352" s="24">
        <f t="shared" si="409"/>
        <v>25739.194765275544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L'!$B$136:$AV$256, 37)</f>
        <v>10.700277918372135</v>
      </c>
      <c r="S352" s="46">
        <f>VLOOKUP(I352, '[1]Lapse Rates'!$A$4:$F$24, 4)</f>
        <v>1.7228968999999999E-3</v>
      </c>
      <c r="T352" s="33">
        <f t="shared" si="419"/>
        <v>0.94287684914073833</v>
      </c>
      <c r="U352" s="33">
        <f t="shared" si="410"/>
        <v>1.0089044328604939E-2</v>
      </c>
      <c r="V352" s="39">
        <f t="shared" si="405"/>
        <v>1.6244796004663456E-3</v>
      </c>
      <c r="W352" s="32">
        <f t="shared" si="411"/>
        <v>0.931163325211667</v>
      </c>
      <c r="X352" s="32"/>
      <c r="Y352" s="5">
        <f t="shared" si="416"/>
        <v>0</v>
      </c>
      <c r="Z352" s="5">
        <f t="shared" si="406"/>
        <v>5.6782778198117771</v>
      </c>
      <c r="AA352" s="5">
        <f t="shared" si="412"/>
        <v>0</v>
      </c>
      <c r="AB352" s="5">
        <f t="shared" si="397"/>
        <v>5.6077355817889698</v>
      </c>
      <c r="AC352" s="32"/>
      <c r="AD352" s="5">
        <f t="shared" si="417"/>
        <v>216358.02914651093</v>
      </c>
      <c r="AE352" s="5">
        <f t="shared" si="399"/>
        <v>-2163.5802914651094</v>
      </c>
      <c r="AF352" s="5">
        <f t="shared" si="399"/>
        <v>-23967.394185904708</v>
      </c>
      <c r="AG352" s="5">
        <f t="shared" ref="AG352:AG365" si="420">-U352*M352</f>
        <v>-6075.9150769714233</v>
      </c>
      <c r="AH352" s="5">
        <f t="shared" si="400"/>
        <v>184151.1395921697</v>
      </c>
      <c r="AI352" s="42">
        <f t="shared" si="415"/>
        <v>0</v>
      </c>
      <c r="AJ352" s="42">
        <f t="shared" si="418"/>
        <v>21013.032471734121</v>
      </c>
      <c r="AK352" s="42">
        <f t="shared" si="413"/>
        <v>205164.17206390382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232352.39542679541</v>
      </c>
      <c r="K353" s="11">
        <f t="shared" si="403"/>
        <v>2323.5239542679542</v>
      </c>
      <c r="L353" s="24">
        <f t="shared" si="409"/>
        <v>25739.194765275544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L'!$B$136:$AV$256, 37)</f>
        <v>11.999324903117284</v>
      </c>
      <c r="S353" s="46">
        <f>VLOOKUP(I353, '[1]Lapse Rates'!$A$4:$F$24, 4)</f>
        <v>1.5750323E-3</v>
      </c>
      <c r="T353" s="33">
        <f t="shared" si="419"/>
        <v>0.931163325211667</v>
      </c>
      <c r="U353" s="33">
        <f t="shared" si="410"/>
        <v>1.1173331277081854E-2</v>
      </c>
      <c r="V353" s="39">
        <f t="shared" si="405"/>
        <v>1.4666123137837799E-3</v>
      </c>
      <c r="W353" s="32">
        <f t="shared" si="411"/>
        <v>0.91852338162080138</v>
      </c>
      <c r="X353" s="32"/>
      <c r="Y353" s="5">
        <f t="shared" si="416"/>
        <v>0</v>
      </c>
      <c r="Z353" s="5">
        <f t="shared" si="406"/>
        <v>5.6077355817889698</v>
      </c>
      <c r="AA353" s="5">
        <f t="shared" si="412"/>
        <v>0</v>
      </c>
      <c r="AB353" s="5">
        <f t="shared" si="397"/>
        <v>5.5316141759011357</v>
      </c>
      <c r="AC353" s="32"/>
      <c r="AD353" s="5">
        <f t="shared" si="417"/>
        <v>213421.10797511376</v>
      </c>
      <c r="AE353" s="5">
        <f t="shared" si="399"/>
        <v>-2134.2110797511377</v>
      </c>
      <c r="AF353" s="5">
        <f t="shared" si="399"/>
        <v>-23642.052215997322</v>
      </c>
      <c r="AG353" s="5">
        <f t="shared" si="420"/>
        <v>-6728.9041216657279</v>
      </c>
      <c r="AH353" s="5">
        <f t="shared" si="400"/>
        <v>180915.94055769956</v>
      </c>
      <c r="AI353" s="42">
        <f t="shared" si="415"/>
        <v>0</v>
      </c>
      <c r="AJ353" s="42">
        <f t="shared" si="418"/>
        <v>20727.794704295648</v>
      </c>
      <c r="AK353" s="42">
        <f t="shared" si="413"/>
        <v>201643.7352619952</v>
      </c>
    </row>
    <row r="354" spans="1:37" ht="15" x14ac:dyDescent="0.2">
      <c r="A354" s="12"/>
      <c r="B354" s="13">
        <v>1</v>
      </c>
      <c r="C354" s="10">
        <f>$H$344*0.14+$B$357</f>
        <v>32709.766628079407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232352.39542679541</v>
      </c>
      <c r="K354" s="11">
        <f t="shared" si="403"/>
        <v>2323.5239542679542</v>
      </c>
      <c r="L354" s="24">
        <f t="shared" si="409"/>
        <v>25739.194765275544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L'!$B$136:$AV$256, 37)</f>
        <v>13.50942047363656</v>
      </c>
      <c r="S354" s="46">
        <f>VLOOKUP(I354, '[1]Lapse Rates'!$A$4:$F$24, 4)</f>
        <v>1.4424080000000001E-3</v>
      </c>
      <c r="T354" s="33">
        <f t="shared" si="419"/>
        <v>0.91852338162080138</v>
      </c>
      <c r="U354" s="33">
        <f t="shared" si="410"/>
        <v>1.2408718577181942E-2</v>
      </c>
      <c r="V354" s="39">
        <f t="shared" si="405"/>
        <v>1.3248854738368968E-3</v>
      </c>
      <c r="W354" s="32">
        <f t="shared" si="411"/>
        <v>0.90478977756978252</v>
      </c>
      <c r="X354" s="32"/>
      <c r="Y354" s="5">
        <f t="shared" si="416"/>
        <v>0</v>
      </c>
      <c r="Z354" s="5">
        <f t="shared" si="406"/>
        <v>5.5316141759011357</v>
      </c>
      <c r="AA354" s="5">
        <f t="shared" si="412"/>
        <v>0</v>
      </c>
      <c r="AB354" s="5">
        <f t="shared" si="397"/>
        <v>5.4489064295607257</v>
      </c>
      <c r="AC354" s="32"/>
      <c r="AD354" s="5">
        <f t="shared" si="417"/>
        <v>210230.07217601637</v>
      </c>
      <c r="AE354" s="5">
        <f t="shared" si="399"/>
        <v>-2102.3007217601639</v>
      </c>
      <c r="AF354" s="5">
        <f t="shared" si="399"/>
        <v>-23288.56030649897</v>
      </c>
      <c r="AG354" s="5">
        <f t="shared" si="420"/>
        <v>-7472.8901800177036</v>
      </c>
      <c r="AH354" s="5">
        <f t="shared" si="400"/>
        <v>177366.32096773954</v>
      </c>
      <c r="AI354" s="42">
        <f t="shared" si="415"/>
        <v>0</v>
      </c>
      <c r="AJ354" s="42">
        <f t="shared" si="418"/>
        <v>20417.877031013191</v>
      </c>
      <c r="AK354" s="42">
        <f t="shared" si="413"/>
        <v>197784.19799875273</v>
      </c>
    </row>
    <row r="355" spans="1:37" ht="15" x14ac:dyDescent="0.2">
      <c r="A355" s="12"/>
      <c r="B355" s="70" t="s">
        <v>49</v>
      </c>
      <c r="C355" s="10">
        <f>$H$344*0.11+$B$357</f>
        <v>25739.194765275544</v>
      </c>
      <c r="D355" s="1"/>
      <c r="E355" s="1"/>
      <c r="F355" s="1"/>
      <c r="I355" s="2">
        <f t="shared" si="402"/>
        <v>10</v>
      </c>
      <c r="J355" s="11">
        <f t="shared" si="392"/>
        <v>232352.39542679541</v>
      </c>
      <c r="K355" s="11">
        <f t="shared" si="403"/>
        <v>2323.5239542679542</v>
      </c>
      <c r="L355" s="24">
        <f t="shared" si="409"/>
        <v>25739.194765275544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L'!$B$136:$AV$256, 37)</f>
        <v>15.317156312075612</v>
      </c>
      <c r="S355" s="46">
        <f>VLOOKUP(I355, '[1]Lapse Rates'!$A$4:$F$24, 4)</f>
        <v>1.4007732E-3</v>
      </c>
      <c r="T355" s="33">
        <f t="shared" si="419"/>
        <v>0.90478977756978252</v>
      </c>
      <c r="U355" s="33">
        <f t="shared" si="410"/>
        <v>1.3858806452604483E-2</v>
      </c>
      <c r="V355" s="39">
        <f t="shared" si="405"/>
        <v>1.2674052720537126E-3</v>
      </c>
      <c r="W355" s="32">
        <f t="shared" si="411"/>
        <v>0.88966356584512429</v>
      </c>
      <c r="X355" s="32"/>
      <c r="Y355" s="5">
        <f t="shared" si="416"/>
        <v>0</v>
      </c>
      <c r="Z355" s="5">
        <f t="shared" si="406"/>
        <v>5.4489064295607257</v>
      </c>
      <c r="AA355" s="5">
        <f t="shared" si="412"/>
        <v>0</v>
      </c>
      <c r="AB355" s="5">
        <f t="shared" si="397"/>
        <v>5.3578119959534334</v>
      </c>
      <c r="AC355" s="32"/>
      <c r="AD355" s="5">
        <f t="shared" si="417"/>
        <v>206715.46064805915</v>
      </c>
      <c r="AE355" s="5">
        <f t="shared" si="399"/>
        <v>-2067.1546064805916</v>
      </c>
      <c r="AF355" s="5">
        <f t="shared" si="399"/>
        <v>-22899.223796857197</v>
      </c>
      <c r="AG355" s="5">
        <f t="shared" si="420"/>
        <v>-8346.1751511455459</v>
      </c>
      <c r="AH355" s="5">
        <f>SUM(AD355:AG355)</f>
        <v>173402.90709357581</v>
      </c>
      <c r="AI355" s="42">
        <f t="shared" si="415"/>
        <v>0</v>
      </c>
      <c r="AJ355" s="42">
        <f t="shared" si="418"/>
        <v>20076.533360399597</v>
      </c>
      <c r="AK355" s="42">
        <f t="shared" si="413"/>
        <v>193479.4404539754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232352.39542679541</v>
      </c>
      <c r="K356" s="11">
        <f t="shared" si="403"/>
        <v>2323.5239542679542</v>
      </c>
      <c r="L356" s="24">
        <f t="shared" si="409"/>
        <v>25739.194765275544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L'!$B$136:$AV$256, 37)</f>
        <v>17.420904660390331</v>
      </c>
      <c r="S356" s="46">
        <f>VLOOKUP(I356, '[1]Lapse Rates'!$A$4:$F$24, 4)</f>
        <v>1.2298243999999999E-3</v>
      </c>
      <c r="T356" s="33">
        <f t="shared" si="419"/>
        <v>0.88966356584512429</v>
      </c>
      <c r="U356" s="33">
        <f t="shared" si="410"/>
        <v>1.5498744160410806E-2</v>
      </c>
      <c r="V356" s="39">
        <f t="shared" si="405"/>
        <v>1.0941299610673404E-3</v>
      </c>
      <c r="W356" s="32">
        <f t="shared" si="411"/>
        <v>0.87307069172364615</v>
      </c>
      <c r="X356" s="31"/>
      <c r="Y356" s="5">
        <f t="shared" si="416"/>
        <v>0</v>
      </c>
      <c r="Z356" s="5">
        <f t="shared" si="406"/>
        <v>5.3578119959534334</v>
      </c>
      <c r="AA356" s="5">
        <f t="shared" si="412"/>
        <v>0</v>
      </c>
      <c r="AB356" s="5">
        <f t="shared" si="397"/>
        <v>5.2578848960603972</v>
      </c>
      <c r="AC356" s="32"/>
      <c r="AD356" s="5">
        <f t="shared" si="417"/>
        <v>202860.06659891843</v>
      </c>
      <c r="AE356" s="5">
        <f t="shared" si="399"/>
        <v>-2028.6006659891843</v>
      </c>
      <c r="AF356" s="5">
        <f t="shared" si="399"/>
        <v>-22472.136578128771</v>
      </c>
      <c r="AG356" s="5">
        <f t="shared" si="420"/>
        <v>-9333.7931969800393</v>
      </c>
      <c r="AH356" s="5">
        <f t="shared" ref="AH356:AH365" si="421">SUM(AD356:AG356)</f>
        <v>169025.53615782046</v>
      </c>
      <c r="AI356" s="42">
        <f t="shared" si="415"/>
        <v>0</v>
      </c>
      <c r="AJ356" s="42">
        <f t="shared" si="418"/>
        <v>19702.092409377165</v>
      </c>
      <c r="AK356" s="42">
        <f t="shared" ref="AK356:AK365" si="422">SUM(AH356:AJ356)</f>
        <v>188727.62856719762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232352.39542679541</v>
      </c>
      <c r="K357" s="11">
        <f t="shared" si="403"/>
        <v>2323.5239542679542</v>
      </c>
      <c r="L357" s="24">
        <f t="shared" si="409"/>
        <v>25739.194765275544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L'!$B$136:$AV$256, 37)</f>
        <v>19.860886739813797</v>
      </c>
      <c r="S357" s="46">
        <f>VLOOKUP(I357, '[1]Lapse Rates'!$A$4:$F$24, 4)</f>
        <v>1.0984558E-3</v>
      </c>
      <c r="T357" s="33">
        <f t="shared" si="419"/>
        <v>0.87307069172364615</v>
      </c>
      <c r="U357" s="33">
        <f t="shared" si="410"/>
        <v>1.7339958124174226E-2</v>
      </c>
      <c r="V357" s="39">
        <f t="shared" si="405"/>
        <v>9.5902956513385109E-4</v>
      </c>
      <c r="W357" s="32">
        <f t="shared" si="411"/>
        <v>0.85477170403433811</v>
      </c>
      <c r="X357" s="31"/>
      <c r="Y357" s="5">
        <f t="shared" si="416"/>
        <v>0</v>
      </c>
      <c r="Z357" s="5">
        <f t="shared" si="406"/>
        <v>5.2578848960603972</v>
      </c>
      <c r="AA357" s="5">
        <f t="shared" si="412"/>
        <v>0</v>
      </c>
      <c r="AB357" s="5">
        <f t="shared" si="397"/>
        <v>5.1476830854889544</v>
      </c>
      <c r="AC357" s="32"/>
      <c r="AD357" s="5">
        <f t="shared" si="417"/>
        <v>198608.25297542225</v>
      </c>
      <c r="AE357" s="5">
        <f t="shared" si="399"/>
        <v>-1986.0825297542226</v>
      </c>
      <c r="AF357" s="5">
        <f t="shared" si="399"/>
        <v>-22001.135369986292</v>
      </c>
      <c r="AG357" s="5">
        <f t="shared" si="420"/>
        <v>-10442.62564116332</v>
      </c>
      <c r="AH357" s="5">
        <f t="shared" si="421"/>
        <v>164178.4094345184</v>
      </c>
      <c r="AI357" s="42">
        <f t="shared" si="415"/>
        <v>0</v>
      </c>
      <c r="AJ357" s="42">
        <f t="shared" si="418"/>
        <v>19289.150719228339</v>
      </c>
      <c r="AK357" s="42">
        <f t="shared" si="422"/>
        <v>183467.56015374674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232352.39542679541</v>
      </c>
      <c r="K358" s="11">
        <f t="shared" si="403"/>
        <v>2323.5239542679542</v>
      </c>
      <c r="L358" s="24">
        <f t="shared" si="409"/>
        <v>25739.194765275544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L'!$B$136:$AV$256, 37)</f>
        <v>22.706305767733387</v>
      </c>
      <c r="S358" s="46">
        <f>VLOOKUP(I358, '[1]Lapse Rates'!$A$4:$F$24, 4)</f>
        <v>9.9047419999999994E-4</v>
      </c>
      <c r="T358" s="33">
        <f t="shared" si="419"/>
        <v>0.85477170403433811</v>
      </c>
      <c r="U358" s="33">
        <f t="shared" si="410"/>
        <v>1.9408707673410189E-2</v>
      </c>
      <c r="V358" s="39">
        <f t="shared" si="405"/>
        <v>8.4662931973604775E-4</v>
      </c>
      <c r="W358" s="32">
        <f t="shared" si="411"/>
        <v>0.83451636704119192</v>
      </c>
      <c r="X358" s="31"/>
      <c r="Y358" s="5">
        <f t="shared" si="416"/>
        <v>0</v>
      </c>
      <c r="Z358" s="5">
        <f t="shared" si="406"/>
        <v>5.1476830854889544</v>
      </c>
      <c r="AA358" s="5">
        <f t="shared" si="412"/>
        <v>0</v>
      </c>
      <c r="AB358" s="5">
        <f t="shared" si="397"/>
        <v>5.0256995720684996</v>
      </c>
      <c r="AC358" s="32"/>
      <c r="AD358" s="5">
        <f t="shared" si="417"/>
        <v>193901.87690488776</v>
      </c>
      <c r="AE358" s="5">
        <f t="shared" si="399"/>
        <v>-1939.0187690488776</v>
      </c>
      <c r="AF358" s="5">
        <f t="shared" si="399"/>
        <v>-21479.779306083412</v>
      </c>
      <c r="AG358" s="5">
        <f t="shared" si="420"/>
        <v>-11688.486613450144</v>
      </c>
      <c r="AH358" s="5">
        <f t="shared" si="421"/>
        <v>158794.59221630532</v>
      </c>
      <c r="AI358" s="42">
        <f t="shared" si="415"/>
        <v>0</v>
      </c>
      <c r="AJ358" s="42">
        <f t="shared" si="418"/>
        <v>18832.061370836484</v>
      </c>
      <c r="AK358" s="42">
        <f t="shared" si="422"/>
        <v>177626.6535871418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232352.39542679541</v>
      </c>
      <c r="K359" s="11">
        <f t="shared" si="403"/>
        <v>2323.5239542679542</v>
      </c>
      <c r="L359" s="24">
        <f t="shared" si="409"/>
        <v>25739.194765275544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L'!$B$136:$AV$256, 37)</f>
        <v>25.928071965591428</v>
      </c>
      <c r="S359" s="46">
        <f>VLOOKUP(I359, '[1]Lapse Rates'!$A$4:$F$24, 4)</f>
        <v>9.2791330000000004E-4</v>
      </c>
      <c r="T359" s="33">
        <f t="shared" si="419"/>
        <v>0.83451636704119192</v>
      </c>
      <c r="U359" s="33">
        <f t="shared" si="410"/>
        <v>2.1637400421107934E-2</v>
      </c>
      <c r="V359" s="39">
        <f t="shared" si="405"/>
        <v>7.7435883604520361E-4</v>
      </c>
      <c r="W359" s="32">
        <f t="shared" si="411"/>
        <v>0.81210460778403881</v>
      </c>
      <c r="X359" s="31"/>
      <c r="Y359" s="5">
        <f t="shared" si="416"/>
        <v>0</v>
      </c>
      <c r="Z359" s="5">
        <f t="shared" si="406"/>
        <v>5.0256995720684996</v>
      </c>
      <c r="AA359" s="5">
        <f t="shared" si="412"/>
        <v>0</v>
      </c>
      <c r="AB359" s="5">
        <f t="shared" si="397"/>
        <v>4.8907294584117391</v>
      </c>
      <c r="AC359" s="32"/>
      <c r="AD359" s="5">
        <f t="shared" si="417"/>
        <v>188694.45095575959</v>
      </c>
      <c r="AE359" s="5">
        <f t="shared" si="399"/>
        <v>-1886.9445095575959</v>
      </c>
      <c r="AF359" s="5">
        <f t="shared" si="399"/>
        <v>-20902.918669531082</v>
      </c>
      <c r="AG359" s="5">
        <f t="shared" si="420"/>
        <v>-13030.670018203411</v>
      </c>
      <c r="AH359" s="5">
        <f t="shared" si="421"/>
        <v>152873.91775846749</v>
      </c>
      <c r="AI359" s="42">
        <f t="shared" si="415"/>
        <v>0</v>
      </c>
      <c r="AJ359" s="42">
        <f t="shared" si="418"/>
        <v>18326.309403500436</v>
      </c>
      <c r="AK359" s="42">
        <f t="shared" si="422"/>
        <v>171200.22716196792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232352.39542679541</v>
      </c>
      <c r="K360" s="11">
        <f t="shared" si="403"/>
        <v>2323.5239542679542</v>
      </c>
      <c r="L360" s="24">
        <f t="shared" si="409"/>
        <v>25739.194765275544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L'!$B$136:$AV$256, 37)</f>
        <v>29.559379228674231</v>
      </c>
      <c r="S360" s="46">
        <f>VLOOKUP(I360, '[1]Lapse Rates'!$A$4:$F$24, 4)</f>
        <v>7.1178370000000003E-4</v>
      </c>
      <c r="T360" s="33">
        <f t="shared" si="419"/>
        <v>0.81210460778403881</v>
      </c>
      <c r="U360" s="33">
        <f t="shared" si="410"/>
        <v>2.4005308074842153E-2</v>
      </c>
      <c r="V360" s="39">
        <f t="shared" si="405"/>
        <v>5.78042822515572E-4</v>
      </c>
      <c r="W360" s="32">
        <f t="shared" si="411"/>
        <v>0.78752125688668106</v>
      </c>
      <c r="X360" s="31"/>
      <c r="Y360" s="5">
        <f t="shared" si="416"/>
        <v>0</v>
      </c>
      <c r="Z360" s="5">
        <f t="shared" si="406"/>
        <v>4.8907294584117391</v>
      </c>
      <c r="AA360" s="5">
        <f t="shared" si="412"/>
        <v>0</v>
      </c>
      <c r="AB360" s="5">
        <f t="shared" si="397"/>
        <v>4.7426813901360907</v>
      </c>
      <c r="AC360" s="32"/>
      <c r="AD360" s="5">
        <f t="shared" si="417"/>
        <v>182982.45048714106</v>
      </c>
      <c r="AE360" s="5">
        <f t="shared" si="399"/>
        <v>-1829.8245048714105</v>
      </c>
      <c r="AF360" s="5">
        <f t="shared" si="399"/>
        <v>-20270.16301280088</v>
      </c>
      <c r="AG360" s="5">
        <f t="shared" si="420"/>
        <v>-14456.692676604114</v>
      </c>
      <c r="AH360" s="5">
        <f t="shared" si="421"/>
        <v>146425.77029286465</v>
      </c>
      <c r="AI360" s="42">
        <f t="shared" si="415"/>
        <v>0</v>
      </c>
      <c r="AJ360" s="42">
        <f t="shared" si="418"/>
        <v>17771.552389420525</v>
      </c>
      <c r="AK360" s="42">
        <f t="shared" si="422"/>
        <v>164197.32268228516</v>
      </c>
    </row>
    <row r="361" spans="1:37" ht="15" x14ac:dyDescent="0.2">
      <c r="I361" s="2">
        <f t="shared" si="402"/>
        <v>16</v>
      </c>
      <c r="J361" s="11">
        <f t="shared" si="392"/>
        <v>232352.39542679541</v>
      </c>
      <c r="K361" s="11">
        <f t="shared" si="403"/>
        <v>2323.5239542679542</v>
      </c>
      <c r="L361" s="24">
        <f t="shared" si="409"/>
        <v>25739.194765275544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L'!$B$136:$AV$256, 37)</f>
        <v>33.57990073530474</v>
      </c>
      <c r="S361" s="46">
        <f>VLOOKUP(I361, '[1]Lapse Rates'!$A$4:$F$24, 4)</f>
        <v>6.4944269999999999E-4</v>
      </c>
      <c r="T361" s="33">
        <f t="shared" si="419"/>
        <v>0.78752125688668106</v>
      </c>
      <c r="U361" s="33">
        <f t="shared" si="410"/>
        <v>2.6444885633197173E-2</v>
      </c>
      <c r="V361" s="39">
        <f t="shared" si="405"/>
        <v>5.1144993137987977E-4</v>
      </c>
      <c r="W361" s="32">
        <f t="shared" si="411"/>
        <v>0.76056492132210396</v>
      </c>
      <c r="X361" s="31"/>
      <c r="Y361" s="5">
        <f t="shared" si="416"/>
        <v>0</v>
      </c>
      <c r="Z361" s="5">
        <f t="shared" si="406"/>
        <v>4.7426813901360907</v>
      </c>
      <c r="AA361" s="5">
        <f t="shared" si="412"/>
        <v>0</v>
      </c>
      <c r="AB361" s="5">
        <f t="shared" si="397"/>
        <v>4.5803425200288936</v>
      </c>
      <c r="AC361" s="32"/>
      <c r="AD361" s="5">
        <f t="shared" si="417"/>
        <v>176719.08134678303</v>
      </c>
      <c r="AE361" s="5">
        <f t="shared" si="399"/>
        <v>-1767.1908134678304</v>
      </c>
      <c r="AF361" s="5">
        <f t="shared" si="399"/>
        <v>-19576.328641546104</v>
      </c>
      <c r="AG361" s="5">
        <f t="shared" si="420"/>
        <v>-15925.877029994701</v>
      </c>
      <c r="AH361" s="5">
        <f t="shared" si="421"/>
        <v>139449.68486177438</v>
      </c>
      <c r="AI361" s="42">
        <f t="shared" si="415"/>
        <v>0</v>
      </c>
      <c r="AJ361" s="42">
        <f t="shared" si="418"/>
        <v>17163.245718362596</v>
      </c>
      <c r="AK361" s="42">
        <f t="shared" si="422"/>
        <v>156612.93058013698</v>
      </c>
    </row>
    <row r="362" spans="1:37" ht="15" x14ac:dyDescent="0.2">
      <c r="I362" s="2">
        <f t="shared" si="402"/>
        <v>17</v>
      </c>
      <c r="J362" s="11">
        <f t="shared" si="392"/>
        <v>232352.39542679541</v>
      </c>
      <c r="K362" s="11">
        <f t="shared" si="403"/>
        <v>2323.5239542679542</v>
      </c>
      <c r="L362" s="24">
        <f t="shared" si="409"/>
        <v>25739.194765275544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L'!$B$136:$AV$256, 37)</f>
        <v>38.058546398452201</v>
      </c>
      <c r="S362" s="46">
        <f>VLOOKUP(I362, '[1]Lapse Rates'!$A$4:$F$24, 4)</f>
        <v>5.2983399999999997E-4</v>
      </c>
      <c r="T362" s="33">
        <f t="shared" si="419"/>
        <v>0.76056492132210396</v>
      </c>
      <c r="U362" s="33">
        <f t="shared" si="410"/>
        <v>2.8945995347172442E-2</v>
      </c>
      <c r="V362" s="39">
        <f t="shared" si="405"/>
        <v>4.029731545237756E-4</v>
      </c>
      <c r="W362" s="32">
        <f t="shared" si="411"/>
        <v>0.73121595282040774</v>
      </c>
      <c r="X362" s="31"/>
      <c r="Y362" s="5">
        <f t="shared" si="416"/>
        <v>0</v>
      </c>
      <c r="Z362" s="5">
        <f t="shared" si="406"/>
        <v>4.5803425200288936</v>
      </c>
      <c r="AA362" s="5">
        <f t="shared" si="412"/>
        <v>0</v>
      </c>
      <c r="AB362" s="5">
        <f t="shared" si="397"/>
        <v>4.4035945205108131</v>
      </c>
      <c r="AC362" s="32"/>
      <c r="AD362" s="5">
        <f t="shared" si="417"/>
        <v>169899.77821210836</v>
      </c>
      <c r="AE362" s="5">
        <f t="shared" si="399"/>
        <v>-1698.9977821210837</v>
      </c>
      <c r="AF362" s="5">
        <f t="shared" si="399"/>
        <v>-18820.909825121009</v>
      </c>
      <c r="AG362" s="5">
        <f t="shared" si="420"/>
        <v>-17432.117831932312</v>
      </c>
      <c r="AH362" s="5">
        <f t="shared" si="421"/>
        <v>131947.75277293392</v>
      </c>
      <c r="AI362" s="42">
        <f t="shared" si="415"/>
        <v>0</v>
      </c>
      <c r="AJ362" s="42">
        <f t="shared" si="418"/>
        <v>16500.945891782965</v>
      </c>
      <c r="AK362" s="42">
        <f t="shared" si="422"/>
        <v>148448.69866471688</v>
      </c>
    </row>
    <row r="363" spans="1:37" ht="15" x14ac:dyDescent="0.2">
      <c r="I363" s="2">
        <f t="shared" si="402"/>
        <v>18</v>
      </c>
      <c r="J363" s="11">
        <f t="shared" si="392"/>
        <v>232352.39542679541</v>
      </c>
      <c r="K363" s="11">
        <f t="shared" si="403"/>
        <v>2323.5239542679542</v>
      </c>
      <c r="L363" s="24">
        <f t="shared" si="409"/>
        <v>25739.194765275544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L'!$B$136:$AV$256, 37)</f>
        <v>43.152590868274615</v>
      </c>
      <c r="S363" s="46">
        <f>VLOOKUP(I363, '[1]Lapse Rates'!$A$4:$F$24, 4)</f>
        <v>4.565131E-4</v>
      </c>
      <c r="T363" s="33">
        <f t="shared" si="419"/>
        <v>0.73121595282040774</v>
      </c>
      <c r="U363" s="33">
        <f t="shared" si="410"/>
        <v>3.1553862848414646E-2</v>
      </c>
      <c r="V363" s="39">
        <f t="shared" si="405"/>
        <v>3.3380966139149806E-4</v>
      </c>
      <c r="W363" s="32">
        <f t="shared" si="411"/>
        <v>0.69932828031060157</v>
      </c>
      <c r="X363" s="31"/>
      <c r="Y363" s="5">
        <f t="shared" si="416"/>
        <v>0</v>
      </c>
      <c r="Z363" s="5">
        <f t="shared" si="416"/>
        <v>4.4035945205108131</v>
      </c>
      <c r="AA363" s="5">
        <f t="shared" si="412"/>
        <v>0</v>
      </c>
      <c r="AB363" s="5">
        <f t="shared" si="397"/>
        <v>4.2115577092317329</v>
      </c>
      <c r="AC363" s="32"/>
      <c r="AD363" s="5">
        <f t="shared" si="417"/>
        <v>162490.60111986971</v>
      </c>
      <c r="AE363" s="5">
        <f t="shared" si="399"/>
        <v>-1624.9060111986973</v>
      </c>
      <c r="AF363" s="5">
        <f t="shared" si="399"/>
        <v>-18000.146811779785</v>
      </c>
      <c r="AG363" s="5">
        <f t="shared" si="420"/>
        <v>-19002.651269337905</v>
      </c>
      <c r="AH363" s="5">
        <f t="shared" si="421"/>
        <v>123862.89702755331</v>
      </c>
      <c r="AI363" s="42">
        <f t="shared" si="415"/>
        <v>0</v>
      </c>
      <c r="AJ363" s="42">
        <f t="shared" si="418"/>
        <v>15781.356682783089</v>
      </c>
      <c r="AK363" s="42">
        <f t="shared" si="422"/>
        <v>139644.2537103364</v>
      </c>
    </row>
    <row r="364" spans="1:37" ht="15" x14ac:dyDescent="0.2">
      <c r="I364" s="2">
        <f t="shared" si="402"/>
        <v>19</v>
      </c>
      <c r="J364" s="11">
        <f t="shared" si="392"/>
        <v>232352.39542679541</v>
      </c>
      <c r="K364" s="11">
        <f t="shared" si="403"/>
        <v>2323.5239542679542</v>
      </c>
      <c r="L364" s="24">
        <f t="shared" si="409"/>
        <v>25739.194765275544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L'!$B$136:$AV$256, 37)</f>
        <v>48.939960976183222</v>
      </c>
      <c r="S364" s="46">
        <f>VLOOKUP(I364, '[1]Lapse Rates'!$A$4:$F$24, 4)</f>
        <v>3.5534066900000001E-2</v>
      </c>
      <c r="T364" s="33">
        <f t="shared" si="419"/>
        <v>0.69932828031060157</v>
      </c>
      <c r="U364" s="33">
        <f t="shared" si="410"/>
        <v>3.4225098747942162E-2</v>
      </c>
      <c r="V364" s="39">
        <f t="shared" si="405"/>
        <v>2.484997789761887E-2</v>
      </c>
      <c r="W364" s="32">
        <f t="shared" si="411"/>
        <v>0.64025320366504057</v>
      </c>
      <c r="X364" s="31"/>
      <c r="Y364" s="5">
        <f t="shared" si="416"/>
        <v>0</v>
      </c>
      <c r="Z364" s="5">
        <f t="shared" si="416"/>
        <v>4.2115577092317329</v>
      </c>
      <c r="AA364" s="5">
        <f t="shared" si="412"/>
        <v>0</v>
      </c>
      <c r="AB364" s="5">
        <f t="shared" si="397"/>
        <v>3.8557904658999371</v>
      </c>
      <c r="AC364" s="32"/>
      <c r="AD364" s="5">
        <f t="shared" si="417"/>
        <v>148764.36555125209</v>
      </c>
      <c r="AE364" s="5">
        <f t="shared" si="399"/>
        <v>-1487.6436555125208</v>
      </c>
      <c r="AF364" s="5">
        <f t="shared" si="399"/>
        <v>-16479.601908226108</v>
      </c>
      <c r="AG364" s="5">
        <f t="shared" si="420"/>
        <v>-20611.34699387446</v>
      </c>
      <c r="AH364" s="5">
        <f t="shared" si="421"/>
        <v>110185.77299363902</v>
      </c>
      <c r="AI364" s="42">
        <f t="shared" si="415"/>
        <v>0</v>
      </c>
      <c r="AJ364" s="42">
        <f t="shared" si="418"/>
        <v>14448.25957178333</v>
      </c>
      <c r="AK364" s="42">
        <f t="shared" si="422"/>
        <v>124634.03256542236</v>
      </c>
    </row>
    <row r="365" spans="1:37" ht="15" x14ac:dyDescent="0.2">
      <c r="I365" s="2">
        <f t="shared" si="402"/>
        <v>20</v>
      </c>
      <c r="J365" s="11">
        <f t="shared" si="392"/>
        <v>232352.39542679541</v>
      </c>
      <c r="K365" s="11">
        <f t="shared" si="403"/>
        <v>2323.5239542679542</v>
      </c>
      <c r="L365" s="24">
        <f t="shared" si="409"/>
        <v>25739.194765275544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L'!$B$136:$AV$256, 37)</f>
        <v>55.536825486602865</v>
      </c>
      <c r="S365" s="46">
        <f>VLOOKUP(I365, '[1]Lapse Rates'!$A$4:$F$24, 4)</f>
        <v>0</v>
      </c>
      <c r="T365" s="33">
        <f t="shared" si="419"/>
        <v>0.64025320366504057</v>
      </c>
      <c r="U365" s="33">
        <f t="shared" si="410"/>
        <v>3.5557630439183759E-2</v>
      </c>
      <c r="V365" s="39">
        <f t="shared" si="405"/>
        <v>0</v>
      </c>
      <c r="W365" s="32">
        <f t="shared" si="411"/>
        <v>0.60469557322585676</v>
      </c>
      <c r="X365" s="31"/>
      <c r="Y365" s="5">
        <f t="shared" si="416"/>
        <v>0</v>
      </c>
      <c r="Z365" s="5">
        <f t="shared" si="416"/>
        <v>3.8557904658999371</v>
      </c>
      <c r="AA365" s="5">
        <f t="shared" si="412"/>
        <v>0</v>
      </c>
      <c r="AB365" s="5">
        <f t="shared" si="397"/>
        <v>3.641652103682345</v>
      </c>
      <c r="AC365" s="32"/>
      <c r="AD365" s="5">
        <f>$W365*J365</f>
        <v>140502.46494300698</v>
      </c>
      <c r="AE365" s="5">
        <f t="shared" si="399"/>
        <v>-1405.02464943007</v>
      </c>
      <c r="AF365" s="5">
        <f t="shared" si="399"/>
        <v>-15564.377132960268</v>
      </c>
      <c r="AG365" s="5">
        <f t="shared" si="420"/>
        <v>-21413.836221759197</v>
      </c>
      <c r="AH365" s="5">
        <f t="shared" si="421"/>
        <v>102119.22693885745</v>
      </c>
      <c r="AI365" s="42">
        <f t="shared" si="415"/>
        <v>0</v>
      </c>
      <c r="AJ365" s="42">
        <f t="shared" si="418"/>
        <v>13645.837145844602</v>
      </c>
      <c r="AK365" s="42">
        <f t="shared" si="422"/>
        <v>115765.06408470205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4194294.0147052286</v>
      </c>
      <c r="AE368" s="21">
        <f t="shared" ref="AE368:AK368" si="423">SUM(AE345:AE365)</f>
        <v>-130256.2362906405</v>
      </c>
      <c r="AF368" s="21">
        <f t="shared" si="423"/>
        <v>-446075.51200155827</v>
      </c>
      <c r="AG368" s="21">
        <f t="shared" si="423"/>
        <v>-208352.78916468832</v>
      </c>
      <c r="AH368" s="21">
        <f t="shared" si="423"/>
        <v>3409609.4772483418</v>
      </c>
      <c r="AI368" s="21">
        <f t="shared" si="423"/>
        <v>0</v>
      </c>
      <c r="AJ368" s="21">
        <f t="shared" si="423"/>
        <v>385016.15136799455</v>
      </c>
      <c r="AK368" s="21">
        <f t="shared" si="423"/>
        <v>3794625.6286163367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2046708.7307928407</v>
      </c>
      <c r="AE370" s="21">
        <f t="shared" ref="AE370:AK370" si="424">AE345+NPV($D$6,AE346:AE365)</f>
        <v>-108986.22622079789</v>
      </c>
      <c r="AF370" s="21">
        <f t="shared" si="424"/>
        <v>-210453.69676637306</v>
      </c>
      <c r="AG370" s="21">
        <f t="shared" si="424"/>
        <v>-66283.246717909526</v>
      </c>
      <c r="AH370" s="21">
        <f t="shared" si="424"/>
        <v>1660985.5610877606</v>
      </c>
      <c r="AI370" s="21">
        <f t="shared" si="424"/>
        <v>0</v>
      </c>
      <c r="AJ370" s="21">
        <f t="shared" si="424"/>
        <v>176419.00476365097</v>
      </c>
      <c r="AK370" s="21">
        <f t="shared" si="424"/>
        <v>1837404.5658514113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3083223.9248670163</v>
      </c>
      <c r="AE372" s="21">
        <f t="shared" ref="AE372:AK372" si="425">AE345+NPV($D$7,AE346:AE365)</f>
        <v>-119226.51494027367</v>
      </c>
      <c r="AF372" s="21">
        <f t="shared" si="425"/>
        <v>-323892.07355568552</v>
      </c>
      <c r="AG372" s="21">
        <f t="shared" si="425"/>
        <v>-130286.45575719784</v>
      </c>
      <c r="AH372" s="21">
        <f t="shared" si="425"/>
        <v>2509818.8806138593</v>
      </c>
      <c r="AI372" s="21">
        <f t="shared" si="425"/>
        <v>0</v>
      </c>
      <c r="AJ372" s="21">
        <f t="shared" si="425"/>
        <v>277099.27937508805</v>
      </c>
      <c r="AK372" s="21">
        <f t="shared" si="425"/>
        <v>2786918.1599889463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241475.8866931189</v>
      </c>
    </row>
    <row r="375" spans="1:39" ht="15" x14ac:dyDescent="0.2">
      <c r="G375" s="58" t="s">
        <v>121</v>
      </c>
      <c r="H375" s="57"/>
      <c r="I375" s="57"/>
      <c r="J375" s="11">
        <f>H$374</f>
        <v>241475.8866931189</v>
      </c>
      <c r="K375" s="11">
        <f>J375*$C$10</f>
        <v>96590.354677247567</v>
      </c>
      <c r="L375" s="24">
        <f>$C$384</f>
        <v>33985.086365892108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241475.8866931189</v>
      </c>
      <c r="AE375" s="5">
        <f>-$W375*K375</f>
        <v>-96590.354677247567</v>
      </c>
      <c r="AF375" s="5">
        <f>-$W375*L375</f>
        <v>-33985.086365892108</v>
      </c>
      <c r="AG375" s="5"/>
      <c r="AH375" s="5">
        <f>SUM(AD375:AG375)</f>
        <v>110900.4456499792</v>
      </c>
      <c r="AI375" s="42">
        <f>Y375-AA375</f>
        <v>0</v>
      </c>
      <c r="AJ375" s="42"/>
      <c r="AK375" s="42">
        <f>SUM(AH375:AJ375)</f>
        <v>110900.4456499792</v>
      </c>
      <c r="AL375" s="6" t="s">
        <v>39</v>
      </c>
      <c r="AM375" s="36">
        <f>AK402</f>
        <v>2909251.7369789388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241475.8866931189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L'!$B$136:$AV$256, 40)</f>
        <v>5.525970868091127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5.5259708680911266E-3</v>
      </c>
      <c r="V376" s="39">
        <f>MIN(S376*T376,T376-U376)</f>
        <v>2.6703721500000001E-3</v>
      </c>
      <c r="W376" s="32">
        <f>T376-SUM(U376:V376)</f>
        <v>0.99180365698190887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5.97292924540558</v>
      </c>
      <c r="AC376" s="32"/>
      <c r="AD376" s="5">
        <f t="shared" ref="AD376:AD378" si="434">$W376*J376</f>
        <v>239496.66749518437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-3327.8999099196512</v>
      </c>
      <c r="AH376" s="5">
        <f t="shared" ref="AH376:AH384" si="436">SUM(AD376:AG376)</f>
        <v>236168.76758526472</v>
      </c>
      <c r="AI376" s="42">
        <f>-M376*$W375*(N376-N375)/1000</f>
        <v>0</v>
      </c>
      <c r="AJ376" s="42">
        <f>$D$6*SUM(Y376:Z376,AD376:AE376)</f>
        <v>23495.213867926588</v>
      </c>
      <c r="AK376" s="42">
        <f t="shared" ref="AK376" si="437">SUM(AH376:AJ376)</f>
        <v>259663.98145319131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241475.8866931189</v>
      </c>
      <c r="K377" s="11">
        <f t="shared" ref="K377:K395" si="439">J377*$C$11</f>
        <v>2414.758866931189</v>
      </c>
      <c r="L377" s="24">
        <f>$C$385</f>
        <v>26740.80976509854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L'!$B$136:$AV$256, 40)</f>
        <v>6.1500325670653453</v>
      </c>
      <c r="S377" s="46">
        <f>VLOOKUP(I377, '[1]Lapse Rates'!$A$4:$F$24, 4)</f>
        <v>2.4152155999999998E-3</v>
      </c>
      <c r="T377" s="33">
        <f t="shared" ref="T377:T379" si="440">W376</f>
        <v>0.99180365698190887</v>
      </c>
      <c r="U377" s="33">
        <f>T377*R377/1000</f>
        <v>6.0996247905732463E-3</v>
      </c>
      <c r="V377" s="39">
        <f t="shared" ref="V377:V395" si="441">MIN(S377*T377,T377-U377)</f>
        <v>2.3954196644797553E-3</v>
      </c>
      <c r="W377" s="32">
        <f>T377-SUM(U377:V377)</f>
        <v>0.98330861252685586</v>
      </c>
      <c r="X377" s="32"/>
      <c r="Y377" s="5">
        <f t="shared" ref="Y377:Z392" si="442">AA376</f>
        <v>0</v>
      </c>
      <c r="Z377" s="5">
        <f t="shared" si="442"/>
        <v>5.97292924540558</v>
      </c>
      <c r="AA377" s="5">
        <f>O377*W377</f>
        <v>0</v>
      </c>
      <c r="AB377" s="5">
        <f t="shared" si="433"/>
        <v>5.9217696241343587</v>
      </c>
      <c r="AC377" s="32"/>
      <c r="AD377" s="5">
        <f t="shared" si="434"/>
        <v>237445.31910290301</v>
      </c>
      <c r="AE377" s="5">
        <f t="shared" si="435"/>
        <v>-2374.4531910290302</v>
      </c>
      <c r="AF377" s="5">
        <f t="shared" si="435"/>
        <v>-26294.468547963643</v>
      </c>
      <c r="AG377" s="5">
        <f t="shared" ref="AG377:AG380" si="443">-U377*M377</f>
        <v>-3673.3709380021355</v>
      </c>
      <c r="AH377" s="5">
        <f t="shared" si="436"/>
        <v>205103.0264259082</v>
      </c>
      <c r="AI377" s="42">
        <f>-M377*($W376*N377-$W375*N376)/1000</f>
        <v>0</v>
      </c>
      <c r="AJ377" s="42">
        <f t="shared" ref="AJ377:AJ378" si="444">$D$6*SUM(Y377:Z377,AD377:AE377)</f>
        <v>23061.037890313815</v>
      </c>
      <c r="AK377" s="42">
        <f>SUM(AH377:AJ377)</f>
        <v>228164.06431622201</v>
      </c>
      <c r="AL377" s="48" t="s">
        <v>59</v>
      </c>
      <c r="AM377" s="54">
        <f>AK402/AD402</f>
        <v>0.90623534095744018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241475.8866931189</v>
      </c>
      <c r="K378" s="11">
        <f t="shared" si="439"/>
        <v>2414.758866931189</v>
      </c>
      <c r="L378" s="24">
        <f t="shared" ref="L378:L395" si="445">$C$385</f>
        <v>26740.80976509854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L'!$B$136:$AV$256, 40)</f>
        <v>6.8269860238334301</v>
      </c>
      <c r="S378" s="46">
        <f>VLOOKUP(I378, '[1]Lapse Rates'!$A$4:$F$24, 4)</f>
        <v>2.3963082999999999E-3</v>
      </c>
      <c r="T378" s="33">
        <f t="shared" si="440"/>
        <v>0.98330861252685586</v>
      </c>
      <c r="U378" s="33">
        <f t="shared" ref="U378:U395" si="446">T378*R378/1000</f>
        <v>6.7130341548358868E-3</v>
      </c>
      <c r="V378" s="39">
        <f t="shared" si="441"/>
        <v>2.3563105896595884E-3</v>
      </c>
      <c r="W378" s="32">
        <f t="shared" ref="W378:W395" si="447">T378-SUM(U378:V378)</f>
        <v>0.97423926778236036</v>
      </c>
      <c r="X378" s="32"/>
      <c r="Y378" s="5">
        <f t="shared" si="442"/>
        <v>0</v>
      </c>
      <c r="Z378" s="5">
        <f t="shared" si="442"/>
        <v>5.9217696241343587</v>
      </c>
      <c r="AA378" s="5">
        <f t="shared" ref="AA378:AA395" si="448">O378*W378</f>
        <v>0</v>
      </c>
      <c r="AB378" s="5">
        <f t="shared" si="433"/>
        <v>5.8671513999730305</v>
      </c>
      <c r="AC378" s="32"/>
      <c r="AD378" s="5">
        <f t="shared" si="434"/>
        <v>235255.29103900038</v>
      </c>
      <c r="AE378" s="5">
        <f t="shared" si="435"/>
        <v>-2352.5529103900039</v>
      </c>
      <c r="AF378" s="5">
        <f>-$W378*L378</f>
        <v>-26051.946925456992</v>
      </c>
      <c r="AG378" s="5">
        <f t="shared" si="443"/>
        <v>-4042.7838460326611</v>
      </c>
      <c r="AH378" s="5">
        <f t="shared" si="436"/>
        <v>202808.00735712075</v>
      </c>
      <c r="AI378" s="42">
        <f>-M378*($W377*N378-$W376*N377)/1000</f>
        <v>0</v>
      </c>
      <c r="AJ378" s="42">
        <f t="shared" si="444"/>
        <v>22848.339536016811</v>
      </c>
      <c r="AK378" s="42">
        <f t="shared" ref="AK378:AK385" si="449">SUM(AH378:AJ378)</f>
        <v>225656.34689313755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241475.8866931189</v>
      </c>
      <c r="K379" s="11">
        <f t="shared" si="439"/>
        <v>2414.758866931189</v>
      </c>
      <c r="L379" s="24">
        <f t="shared" si="445"/>
        <v>26740.80976509854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L'!$B$136:$AV$256, 40)</f>
        <v>7.5585599173214355</v>
      </c>
      <c r="S379" s="46">
        <f>VLOOKUP(I379, '[1]Lapse Rates'!$A$4:$F$24, 4)</f>
        <v>2.1941491999999999E-3</v>
      </c>
      <c r="T379" s="33">
        <f t="shared" si="440"/>
        <v>0.97423926778236036</v>
      </c>
      <c r="U379" s="33">
        <f t="shared" si="446"/>
        <v>7.3638458793403331E-3</v>
      </c>
      <c r="V379" s="39">
        <f t="shared" si="441"/>
        <v>2.1376263100132517E-3</v>
      </c>
      <c r="W379" s="32">
        <f t="shared" si="447"/>
        <v>0.96473779559300676</v>
      </c>
      <c r="X379" s="32"/>
      <c r="Y379" s="5">
        <f>AA378</f>
        <v>0</v>
      </c>
      <c r="Z379" s="5">
        <f t="shared" si="442"/>
        <v>5.8671513999730305</v>
      </c>
      <c r="AA379" s="5">
        <f t="shared" si="448"/>
        <v>0</v>
      </c>
      <c r="AB379" s="5">
        <f t="shared" si="433"/>
        <v>5.8099307790218084</v>
      </c>
      <c r="AC379" s="32"/>
      <c r="AD379" s="5">
        <f>$W379*J379</f>
        <v>232960.91461718621</v>
      </c>
      <c r="AE379" s="5">
        <f t="shared" si="435"/>
        <v>-2329.609146171862</v>
      </c>
      <c r="AF379" s="5">
        <f t="shared" si="435"/>
        <v>-25797.869865153116</v>
      </c>
      <c r="AG379" s="5">
        <f t="shared" si="443"/>
        <v>-4434.7215400692494</v>
      </c>
      <c r="AH379" s="5">
        <f t="shared" si="436"/>
        <v>200398.71406579201</v>
      </c>
      <c r="AI379" s="42">
        <f t="shared" ref="AI379:AI395" si="451">-M379*($W378*N379-$W377*N378)/1000</f>
        <v>0</v>
      </c>
      <c r="AJ379" s="42">
        <f>$D$6*SUM(Y379:Z379,AD379:AE379)</f>
        <v>22625.506634258847</v>
      </c>
      <c r="AK379" s="42">
        <f t="shared" si="449"/>
        <v>223024.22070005085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241475.8866931189</v>
      </c>
      <c r="K380" s="11">
        <f t="shared" si="439"/>
        <v>2414.758866931189</v>
      </c>
      <c r="L380" s="24">
        <f t="shared" si="445"/>
        <v>26740.80976509854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L'!$B$136:$AV$256, 40)</f>
        <v>8.3890521717730913</v>
      </c>
      <c r="S380" s="46">
        <f>VLOOKUP(I380, '[1]Lapse Rates'!$A$4:$F$24, 4)</f>
        <v>1.9313649E-3</v>
      </c>
      <c r="T380" s="33">
        <f>W379</f>
        <v>0.96473779559300676</v>
      </c>
      <c r="U380" s="33">
        <f t="shared" si="446"/>
        <v>8.0932356993110976E-3</v>
      </c>
      <c r="V380" s="39">
        <f t="shared" si="441"/>
        <v>1.863260716111708E-3</v>
      </c>
      <c r="W380" s="32">
        <f t="shared" si="447"/>
        <v>0.95478129917758392</v>
      </c>
      <c r="X380" s="32"/>
      <c r="Y380" s="5">
        <f t="shared" ref="Y380:Z395" si="452">AA379</f>
        <v>0</v>
      </c>
      <c r="Z380" s="5">
        <f t="shared" si="442"/>
        <v>5.8099307790218084</v>
      </c>
      <c r="AA380" s="5">
        <f t="shared" si="448"/>
        <v>0</v>
      </c>
      <c r="AB380" s="5">
        <f t="shared" si="433"/>
        <v>5.7499698702241719</v>
      </c>
      <c r="AC380" s="32"/>
      <c r="AD380" s="5">
        <f t="shared" ref="AD380:AD394" si="453">$W380*J380</f>
        <v>230556.6608169151</v>
      </c>
      <c r="AE380" s="5">
        <f t="shared" si="435"/>
        <v>-2305.5666081691511</v>
      </c>
      <c r="AF380" s="5">
        <f t="shared" si="435"/>
        <v>-25531.625088581408</v>
      </c>
      <c r="AG380" s="5">
        <f t="shared" si="443"/>
        <v>-4873.9812419604232</v>
      </c>
      <c r="AH380" s="5">
        <f t="shared" si="436"/>
        <v>197845.48787820412</v>
      </c>
      <c r="AI380" s="42">
        <f t="shared" si="451"/>
        <v>0</v>
      </c>
      <c r="AJ380" s="42">
        <f t="shared" ref="AJ380:AJ395" si="454">$D$6*SUM(Y380:Z380,AD380:AE380)</f>
        <v>22392.002296087401</v>
      </c>
      <c r="AK380" s="42">
        <f t="shared" si="449"/>
        <v>220237.49017429151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241475.8866931189</v>
      </c>
      <c r="K381" s="11">
        <f t="shared" si="439"/>
        <v>2414.758866931189</v>
      </c>
      <c r="L381" s="24">
        <f t="shared" si="445"/>
        <v>26740.80976509854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L'!$B$136:$AV$256, 40)</f>
        <v>9.4327868579959588</v>
      </c>
      <c r="S381" s="46">
        <f>VLOOKUP(I381, '[1]Lapse Rates'!$A$4:$F$24, 4)</f>
        <v>1.9726812000000001E-3</v>
      </c>
      <c r="T381" s="33">
        <f t="shared" ref="T381:T395" si="455">W380</f>
        <v>0.95478129917758392</v>
      </c>
      <c r="U381" s="33">
        <f t="shared" si="446"/>
        <v>9.006248491142621E-3</v>
      </c>
      <c r="V381" s="39">
        <f t="shared" si="441"/>
        <v>1.8834791189991952E-3</v>
      </c>
      <c r="W381" s="32">
        <f t="shared" si="447"/>
        <v>0.94389157156744208</v>
      </c>
      <c r="X381" s="32"/>
      <c r="Y381" s="5">
        <f t="shared" si="452"/>
        <v>0</v>
      </c>
      <c r="Z381" s="5">
        <f t="shared" si="442"/>
        <v>5.7499698702241719</v>
      </c>
      <c r="AA381" s="5">
        <f t="shared" si="448"/>
        <v>0</v>
      </c>
      <c r="AB381" s="5">
        <f t="shared" si="433"/>
        <v>5.6843887725348905</v>
      </c>
      <c r="AC381" s="32"/>
      <c r="AD381" s="5">
        <f t="shared" si="453"/>
        <v>227927.05418640957</v>
      </c>
      <c r="AE381" s="5">
        <f t="shared" si="435"/>
        <v>-2279.2705418640958</v>
      </c>
      <c r="AF381" s="5">
        <f t="shared" si="435"/>
        <v>-25240.424954164864</v>
      </c>
      <c r="AG381" s="5">
        <f>-U381*M381</f>
        <v>-5423.8240225723293</v>
      </c>
      <c r="AH381" s="5">
        <f t="shared" si="436"/>
        <v>194983.53466780827</v>
      </c>
      <c r="AI381" s="42">
        <f t="shared" si="451"/>
        <v>0</v>
      </c>
      <c r="AJ381" s="42">
        <f t="shared" si="454"/>
        <v>22136.611647574184</v>
      </c>
      <c r="AK381" s="42">
        <f t="shared" si="449"/>
        <v>217120.14631538244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241475.8866931189</v>
      </c>
      <c r="K382" s="11">
        <f t="shared" si="439"/>
        <v>2414.758866931189</v>
      </c>
      <c r="L382" s="24">
        <f t="shared" si="445"/>
        <v>26740.80976509854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L'!$B$136:$AV$256, 40)</f>
        <v>10.533952354874122</v>
      </c>
      <c r="S382" s="46">
        <f>VLOOKUP(I382, '[1]Lapse Rates'!$A$4:$F$24, 4)</f>
        <v>1.7228968999999999E-3</v>
      </c>
      <c r="T382" s="33">
        <f t="shared" si="455"/>
        <v>0.94389157156744208</v>
      </c>
      <c r="U382" s="33">
        <f t="shared" si="446"/>
        <v>9.9429088430586926E-3</v>
      </c>
      <c r="V382" s="39">
        <f t="shared" si="441"/>
        <v>1.626227862589674E-3</v>
      </c>
      <c r="W382" s="32">
        <f t="shared" si="447"/>
        <v>0.93232243486179367</v>
      </c>
      <c r="X382" s="32"/>
      <c r="Y382" s="5">
        <f t="shared" si="452"/>
        <v>0</v>
      </c>
      <c r="Z382" s="5">
        <f t="shared" si="442"/>
        <v>5.6843887725348905</v>
      </c>
      <c r="AA382" s="5">
        <f t="shared" si="448"/>
        <v>0</v>
      </c>
      <c r="AB382" s="5">
        <f t="shared" si="433"/>
        <v>5.6147160762438313</v>
      </c>
      <c r="AC382" s="32"/>
      <c r="AD382" s="5">
        <f t="shared" si="453"/>
        <v>225133.3866421392</v>
      </c>
      <c r="AE382" s="5">
        <f t="shared" si="435"/>
        <v>-2251.333866421392</v>
      </c>
      <c r="AF382" s="5">
        <f t="shared" si="435"/>
        <v>-24931.0568703727</v>
      </c>
      <c r="AG382" s="5">
        <f t="shared" ref="AG382:AG395" si="456">-U382*M382</f>
        <v>-5987.908049646393</v>
      </c>
      <c r="AH382" s="5">
        <f t="shared" si="436"/>
        <v>191963.08785569872</v>
      </c>
      <c r="AI382" s="42">
        <f t="shared" si="451"/>
        <v>0</v>
      </c>
      <c r="AJ382" s="42">
        <f t="shared" si="454"/>
        <v>21865.287015836504</v>
      </c>
      <c r="AK382" s="42">
        <f t="shared" si="449"/>
        <v>213828.37487153523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241475.8866931189</v>
      </c>
      <c r="K383" s="11">
        <f t="shared" si="439"/>
        <v>2414.758866931189</v>
      </c>
      <c r="L383" s="24">
        <f t="shared" si="445"/>
        <v>26740.80976509854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L'!$B$136:$AV$256, 40)</f>
        <v>11.812806899441886</v>
      </c>
      <c r="S383" s="46">
        <f>VLOOKUP(I383, '[1]Lapse Rates'!$A$4:$F$24, 4)</f>
        <v>1.5750323E-3</v>
      </c>
      <c r="T383" s="33">
        <f t="shared" si="455"/>
        <v>0.93232243486179367</v>
      </c>
      <c r="U383" s="33">
        <f t="shared" si="446"/>
        <v>1.1013344891039856E-2</v>
      </c>
      <c r="V383" s="39">
        <f t="shared" si="441"/>
        <v>1.4684379489219711E-3</v>
      </c>
      <c r="W383" s="32">
        <f t="shared" si="447"/>
        <v>0.91984065202183185</v>
      </c>
      <c r="X383" s="32"/>
      <c r="Y383" s="5">
        <f t="shared" si="452"/>
        <v>0</v>
      </c>
      <c r="Z383" s="5">
        <f t="shared" si="442"/>
        <v>5.6147160762438313</v>
      </c>
      <c r="AA383" s="5">
        <f t="shared" si="448"/>
        <v>0</v>
      </c>
      <c r="AB383" s="5">
        <f t="shared" si="433"/>
        <v>5.5395471602645578</v>
      </c>
      <c r="AC383" s="32"/>
      <c r="AD383" s="5">
        <f t="shared" si="453"/>
        <v>222119.33706334847</v>
      </c>
      <c r="AE383" s="5">
        <f t="shared" si="435"/>
        <v>-2221.1933706334848</v>
      </c>
      <c r="AF383" s="5">
        <f t="shared" si="435"/>
        <v>-24597.283889920011</v>
      </c>
      <c r="AG383" s="5">
        <f t="shared" si="456"/>
        <v>-6632.5556803860418</v>
      </c>
      <c r="AH383" s="5">
        <f t="shared" si="436"/>
        <v>188668.30412240891</v>
      </c>
      <c r="AI383" s="42">
        <f t="shared" si="451"/>
        <v>0</v>
      </c>
      <c r="AJ383" s="42">
        <f t="shared" si="454"/>
        <v>21572.55869990242</v>
      </c>
      <c r="AK383" s="42">
        <f t="shared" si="449"/>
        <v>210240.86282231132</v>
      </c>
    </row>
    <row r="384" spans="1:39" ht="15" x14ac:dyDescent="0.2">
      <c r="A384" s="12"/>
      <c r="B384" s="13">
        <v>1</v>
      </c>
      <c r="C384" s="10">
        <f>$H$374*0.14+$B$387</f>
        <v>33985.086365892108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241475.8866931189</v>
      </c>
      <c r="K384" s="11">
        <f t="shared" si="439"/>
        <v>2414.758866931189</v>
      </c>
      <c r="L384" s="24">
        <f t="shared" si="445"/>
        <v>26740.80976509854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L'!$B$136:$AV$256, 40)</f>
        <v>13.299429481818374</v>
      </c>
      <c r="S384" s="46">
        <f>VLOOKUP(I384, '[1]Lapse Rates'!$A$4:$F$24, 4)</f>
        <v>1.4424080000000001E-3</v>
      </c>
      <c r="T384" s="33">
        <f t="shared" si="455"/>
        <v>0.91984065202183185</v>
      </c>
      <c r="U384" s="33">
        <f t="shared" si="446"/>
        <v>1.2233355886074186E-2</v>
      </c>
      <c r="V384" s="39">
        <f t="shared" si="441"/>
        <v>1.3267855152015065E-3</v>
      </c>
      <c r="W384" s="32">
        <f t="shared" si="447"/>
        <v>0.90628051062055615</v>
      </c>
      <c r="X384" s="32"/>
      <c r="Y384" s="5">
        <f t="shared" si="452"/>
        <v>0</v>
      </c>
      <c r="Z384" s="5">
        <f t="shared" si="442"/>
        <v>5.5395471602645578</v>
      </c>
      <c r="AA384" s="5">
        <f t="shared" si="448"/>
        <v>0</v>
      </c>
      <c r="AB384" s="5">
        <f t="shared" si="433"/>
        <v>5.457884056305069</v>
      </c>
      <c r="AC384" s="32"/>
      <c r="AD384" s="5">
        <f t="shared" si="453"/>
        <v>218844.88989479135</v>
      </c>
      <c r="AE384" s="5">
        <f t="shared" si="435"/>
        <v>-2188.4488989479137</v>
      </c>
      <c r="AF384" s="5">
        <f t="shared" si="435"/>
        <v>-24234.674728320661</v>
      </c>
      <c r="AG384" s="5">
        <f t="shared" si="456"/>
        <v>-7367.281681914571</v>
      </c>
      <c r="AH384" s="5">
        <f t="shared" si="436"/>
        <v>185054.48458560821</v>
      </c>
      <c r="AI384" s="42">
        <f t="shared" si="451"/>
        <v>0</v>
      </c>
      <c r="AJ384" s="42">
        <f t="shared" si="454"/>
        <v>21254.540291268666</v>
      </c>
      <c r="AK384" s="42">
        <f t="shared" si="449"/>
        <v>206309.02487687688</v>
      </c>
    </row>
    <row r="385" spans="1:37" ht="15" x14ac:dyDescent="0.2">
      <c r="A385" s="12"/>
      <c r="B385" s="70" t="s">
        <v>49</v>
      </c>
      <c r="C385" s="10">
        <f>$H$374*0.11+$B$387</f>
        <v>26740.80976509854</v>
      </c>
      <c r="D385" s="1"/>
      <c r="E385" s="1"/>
      <c r="F385" s="1"/>
      <c r="I385" s="2">
        <f t="shared" si="438"/>
        <v>10</v>
      </c>
      <c r="J385" s="11">
        <f t="shared" si="428"/>
        <v>241475.8866931189</v>
      </c>
      <c r="K385" s="11">
        <f t="shared" si="439"/>
        <v>2414.758866931189</v>
      </c>
      <c r="L385" s="24">
        <f t="shared" si="445"/>
        <v>26740.80976509854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L'!$B$136:$AV$256, 40)</f>
        <v>15.079065799452673</v>
      </c>
      <c r="S385" s="46">
        <f>VLOOKUP(I385, '[1]Lapse Rates'!$A$4:$F$24, 4)</f>
        <v>1.4007732E-3</v>
      </c>
      <c r="T385" s="33">
        <f t="shared" si="455"/>
        <v>0.90628051062055615</v>
      </c>
      <c r="U385" s="33">
        <f t="shared" si="446"/>
        <v>1.3665863452408934E-2</v>
      </c>
      <c r="V385" s="39">
        <f t="shared" si="441"/>
        <v>1.2694934509595904E-3</v>
      </c>
      <c r="W385" s="32">
        <f t="shared" si="447"/>
        <v>0.89134515371718759</v>
      </c>
      <c r="X385" s="32"/>
      <c r="Y385" s="5">
        <f t="shared" si="452"/>
        <v>0</v>
      </c>
      <c r="Z385" s="5">
        <f t="shared" si="442"/>
        <v>5.457884056305069</v>
      </c>
      <c r="AA385" s="5">
        <f t="shared" si="448"/>
        <v>0</v>
      </c>
      <c r="AB385" s="5">
        <f t="shared" si="433"/>
        <v>5.3679390057794816</v>
      </c>
      <c r="AC385" s="32"/>
      <c r="AD385" s="5">
        <f t="shared" si="453"/>
        <v>215238.36134347224</v>
      </c>
      <c r="AE385" s="5">
        <f t="shared" si="435"/>
        <v>-2152.3836134347225</v>
      </c>
      <c r="AF385" s="5">
        <f t="shared" si="435"/>
        <v>-23835.291190593831</v>
      </c>
      <c r="AG385" s="5">
        <f t="shared" si="456"/>
        <v>-8229.9792810807794</v>
      </c>
      <c r="AH385" s="5">
        <f>SUM(AD385:AG385)</f>
        <v>181020.70725836291</v>
      </c>
      <c r="AI385" s="42">
        <f t="shared" si="451"/>
        <v>0</v>
      </c>
      <c r="AJ385" s="42">
        <f t="shared" si="454"/>
        <v>20904.269833742605</v>
      </c>
      <c r="AK385" s="42">
        <f t="shared" si="449"/>
        <v>201924.97709210552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241475.8866931189</v>
      </c>
      <c r="K386" s="11">
        <f t="shared" si="439"/>
        <v>2414.758866931189</v>
      </c>
      <c r="L386" s="24">
        <f t="shared" si="445"/>
        <v>26740.80976509854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L'!$B$136:$AV$256, 40)</f>
        <v>17.150113396239185</v>
      </c>
      <c r="S386" s="46">
        <f>VLOOKUP(I386, '[1]Lapse Rates'!$A$4:$F$24, 4)</f>
        <v>1.2298243999999999E-3</v>
      </c>
      <c r="T386" s="33">
        <f t="shared" si="455"/>
        <v>0.89134515371718759</v>
      </c>
      <c r="U386" s="33">
        <f t="shared" si="446"/>
        <v>1.5286670461438013E-2</v>
      </c>
      <c r="V386" s="39">
        <f t="shared" si="441"/>
        <v>1.0961980188631479E-3</v>
      </c>
      <c r="W386" s="32">
        <f t="shared" si="447"/>
        <v>0.87496228523688646</v>
      </c>
      <c r="X386" s="31"/>
      <c r="Y386" s="5">
        <f t="shared" si="452"/>
        <v>0</v>
      </c>
      <c r="Z386" s="5">
        <f t="shared" si="442"/>
        <v>5.3679390057794816</v>
      </c>
      <c r="AA386" s="5">
        <f t="shared" si="448"/>
        <v>0</v>
      </c>
      <c r="AB386" s="5">
        <f t="shared" si="433"/>
        <v>5.269276620759249</v>
      </c>
      <c r="AC386" s="32"/>
      <c r="AD386" s="5">
        <f t="shared" si="453"/>
        <v>211282.29365061477</v>
      </c>
      <c r="AE386" s="5">
        <f t="shared" si="435"/>
        <v>-2112.8229365061479</v>
      </c>
      <c r="AF386" s="5">
        <f t="shared" si="435"/>
        <v>-23397.200021155466</v>
      </c>
      <c r="AG386" s="5">
        <f t="shared" si="456"/>
        <v>-9206.0762653213533</v>
      </c>
      <c r="AH386" s="5">
        <f t="shared" ref="AH386:AH395" si="457">SUM(AD386:AG386)</f>
        <v>176566.1944276318</v>
      </c>
      <c r="AI386" s="42">
        <f t="shared" si="451"/>
        <v>0</v>
      </c>
      <c r="AJ386" s="42">
        <f t="shared" si="454"/>
        <v>20520.051671870522</v>
      </c>
      <c r="AK386" s="42">
        <f t="shared" ref="AK386:AK395" si="458">SUM(AH386:AJ386)</f>
        <v>197086.24609950231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241475.8866931189</v>
      </c>
      <c r="K387" s="11">
        <f t="shared" si="439"/>
        <v>2414.758866931189</v>
      </c>
      <c r="L387" s="24">
        <f t="shared" si="445"/>
        <v>26740.80976509854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L'!$B$136:$AV$256, 40)</f>
        <v>19.552168293080943</v>
      </c>
      <c r="S387" s="46">
        <f>VLOOKUP(I387, '[1]Lapse Rates'!$A$4:$F$24, 4)</f>
        <v>1.0984558E-3</v>
      </c>
      <c r="T387" s="33">
        <f t="shared" si="455"/>
        <v>0.87496228523688646</v>
      </c>
      <c r="U387" s="33">
        <f t="shared" si="446"/>
        <v>1.7107409851050297E-2</v>
      </c>
      <c r="V387" s="39">
        <f t="shared" si="441"/>
        <v>9.6110739699971229E-4</v>
      </c>
      <c r="W387" s="32">
        <f t="shared" si="447"/>
        <v>0.85689376798883643</v>
      </c>
      <c r="X387" s="31"/>
      <c r="Y387" s="5">
        <f t="shared" si="452"/>
        <v>0</v>
      </c>
      <c r="Z387" s="5">
        <f t="shared" si="442"/>
        <v>5.269276620759249</v>
      </c>
      <c r="AA387" s="5">
        <f t="shared" si="448"/>
        <v>0</v>
      </c>
      <c r="AB387" s="5">
        <f t="shared" si="433"/>
        <v>5.16046277002149</v>
      </c>
      <c r="AC387" s="32"/>
      <c r="AD387" s="5">
        <f t="shared" si="453"/>
        <v>206919.18242691198</v>
      </c>
      <c r="AE387" s="5">
        <f t="shared" si="435"/>
        <v>-2069.1918242691199</v>
      </c>
      <c r="AF387" s="5">
        <f t="shared" si="435"/>
        <v>-22914.03323868796</v>
      </c>
      <c r="AG387" s="5">
        <f t="shared" si="456"/>
        <v>-10302.578327188168</v>
      </c>
      <c r="AH387" s="5">
        <f t="shared" si="457"/>
        <v>171633.37903676671</v>
      </c>
      <c r="AI387" s="42">
        <f t="shared" si="451"/>
        <v>0</v>
      </c>
      <c r="AJ387" s="42">
        <f t="shared" si="454"/>
        <v>20096.300994155761</v>
      </c>
      <c r="AK387" s="42">
        <f t="shared" si="458"/>
        <v>191729.68003092246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241475.8866931189</v>
      </c>
      <c r="K388" s="11">
        <f t="shared" si="439"/>
        <v>2414.758866931189</v>
      </c>
      <c r="L388" s="24">
        <f t="shared" si="445"/>
        <v>26740.80976509854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L'!$B$136:$AV$256, 40)</f>
        <v>22.353358009685717</v>
      </c>
      <c r="S388" s="46">
        <f>VLOOKUP(I388, '[1]Lapse Rates'!$A$4:$F$24, 4)</f>
        <v>9.9047419999999994E-4</v>
      </c>
      <c r="T388" s="33">
        <f t="shared" si="455"/>
        <v>0.85689376798883643</v>
      </c>
      <c r="U388" s="33">
        <f t="shared" si="446"/>
        <v>1.9154453172123029E-2</v>
      </c>
      <c r="V388" s="39">
        <f t="shared" si="441"/>
        <v>8.4873116933372828E-4</v>
      </c>
      <c r="W388" s="32">
        <f t="shared" si="447"/>
        <v>0.83689058364737967</v>
      </c>
      <c r="X388" s="31"/>
      <c r="Y388" s="5">
        <f t="shared" si="452"/>
        <v>0</v>
      </c>
      <c r="Z388" s="5">
        <f t="shared" si="442"/>
        <v>5.16046277002149</v>
      </c>
      <c r="AA388" s="5">
        <f t="shared" si="448"/>
        <v>0</v>
      </c>
      <c r="AB388" s="5">
        <f t="shared" si="433"/>
        <v>5.0399977929937778</v>
      </c>
      <c r="AC388" s="32"/>
      <c r="AD388" s="5">
        <f t="shared" si="453"/>
        <v>202088.89575137279</v>
      </c>
      <c r="AE388" s="5">
        <f t="shared" si="435"/>
        <v>-2020.888957513728</v>
      </c>
      <c r="AF388" s="5">
        <f t="shared" si="435"/>
        <v>-22379.131891516867</v>
      </c>
      <c r="AG388" s="5">
        <f t="shared" si="456"/>
        <v>-11535.36717939448</v>
      </c>
      <c r="AH388" s="5">
        <f t="shared" si="457"/>
        <v>166153.50772294775</v>
      </c>
      <c r="AI388" s="42">
        <f t="shared" si="451"/>
        <v>0</v>
      </c>
      <c r="AJ388" s="42">
        <f t="shared" si="454"/>
        <v>19627.177707875315</v>
      </c>
      <c r="AK388" s="42">
        <f t="shared" si="458"/>
        <v>185780.68543082307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241475.8866931189</v>
      </c>
      <c r="K389" s="11">
        <f t="shared" si="439"/>
        <v>2414.758866931189</v>
      </c>
      <c r="L389" s="24">
        <f t="shared" si="445"/>
        <v>26740.80976509854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L'!$B$136:$AV$256, 40)</f>
        <v>25.525044940219537</v>
      </c>
      <c r="S389" s="46">
        <f>VLOOKUP(I389, '[1]Lapse Rates'!$A$4:$F$24, 4)</f>
        <v>9.2791330000000004E-4</v>
      </c>
      <c r="T389" s="33">
        <f t="shared" si="455"/>
        <v>0.83689058364737967</v>
      </c>
      <c r="U389" s="33">
        <f t="shared" si="446"/>
        <v>2.1361669757645925E-2</v>
      </c>
      <c r="V389" s="39">
        <f t="shared" si="441"/>
        <v>7.7656190321116617E-4</v>
      </c>
      <c r="W389" s="32">
        <f t="shared" si="447"/>
        <v>0.81475235198652263</v>
      </c>
      <c r="X389" s="31"/>
      <c r="Y389" s="5">
        <f t="shared" si="452"/>
        <v>0</v>
      </c>
      <c r="Z389" s="5">
        <f t="shared" si="442"/>
        <v>5.0399977929937778</v>
      </c>
      <c r="AA389" s="5">
        <f t="shared" si="448"/>
        <v>0</v>
      </c>
      <c r="AB389" s="5">
        <f t="shared" si="433"/>
        <v>4.9066749418449156</v>
      </c>
      <c r="AC389" s="32"/>
      <c r="AD389" s="5">
        <f t="shared" si="453"/>
        <v>196743.04663124966</v>
      </c>
      <c r="AE389" s="5">
        <f t="shared" si="435"/>
        <v>-1967.4304663124967</v>
      </c>
      <c r="AF389" s="5">
        <f t="shared" si="435"/>
        <v>-21787.137650138207</v>
      </c>
      <c r="AG389" s="5">
        <f t="shared" si="456"/>
        <v>-12864.617016477348</v>
      </c>
      <c r="AH389" s="5">
        <f t="shared" si="457"/>
        <v>160123.86149832161</v>
      </c>
      <c r="AI389" s="42">
        <f t="shared" si="451"/>
        <v>0</v>
      </c>
      <c r="AJ389" s="42">
        <f t="shared" si="454"/>
        <v>19107.98236956383</v>
      </c>
      <c r="AK389" s="42">
        <f t="shared" si="458"/>
        <v>179231.84386788544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241475.8866931189</v>
      </c>
      <c r="K390" s="11">
        <f t="shared" si="439"/>
        <v>2414.758866931189</v>
      </c>
      <c r="L390" s="24">
        <f t="shared" si="445"/>
        <v>26740.80976509854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L'!$B$136:$AV$256, 40)</f>
        <v>29.099907012684476</v>
      </c>
      <c r="S390" s="46">
        <f>VLOOKUP(I390, '[1]Lapse Rates'!$A$4:$F$24, 4)</f>
        <v>7.1178370000000003E-4</v>
      </c>
      <c r="T390" s="33">
        <f t="shared" si="455"/>
        <v>0.81475235198652263</v>
      </c>
      <c r="U390" s="33">
        <f t="shared" si="446"/>
        <v>2.3709217681173778E-2</v>
      </c>
      <c r="V390" s="39">
        <f t="shared" si="441"/>
        <v>5.799274436806694E-4</v>
      </c>
      <c r="W390" s="32">
        <f t="shared" si="447"/>
        <v>0.79046320686166816</v>
      </c>
      <c r="X390" s="31"/>
      <c r="Y390" s="5">
        <f t="shared" si="452"/>
        <v>0</v>
      </c>
      <c r="Z390" s="5">
        <f t="shared" si="442"/>
        <v>4.9066749418449156</v>
      </c>
      <c r="AA390" s="5">
        <f t="shared" si="448"/>
        <v>0</v>
      </c>
      <c r="AB390" s="5">
        <f t="shared" si="433"/>
        <v>4.7603986660509552</v>
      </c>
      <c r="AC390" s="32"/>
      <c r="AD390" s="5">
        <f t="shared" si="453"/>
        <v>190877.80377520758</v>
      </c>
      <c r="AE390" s="5">
        <f t="shared" si="435"/>
        <v>-1908.7780377520758</v>
      </c>
      <c r="AF390" s="5">
        <f t="shared" si="435"/>
        <v>-21137.626240997604</v>
      </c>
      <c r="AG390" s="5">
        <f t="shared" si="456"/>
        <v>-14278.378454915603</v>
      </c>
      <c r="AH390" s="5">
        <f t="shared" si="457"/>
        <v>153553.02104154229</v>
      </c>
      <c r="AI390" s="42">
        <f t="shared" si="451"/>
        <v>0</v>
      </c>
      <c r="AJ390" s="42">
        <f t="shared" si="454"/>
        <v>18538.342769656181</v>
      </c>
      <c r="AK390" s="42">
        <f t="shared" si="458"/>
        <v>172091.36381119848</v>
      </c>
    </row>
    <row r="391" spans="1:37" ht="15" x14ac:dyDescent="0.2">
      <c r="I391" s="2">
        <f t="shared" si="438"/>
        <v>16</v>
      </c>
      <c r="J391" s="11">
        <f t="shared" si="428"/>
        <v>241475.8866931189</v>
      </c>
      <c r="K391" s="11">
        <f t="shared" si="439"/>
        <v>2414.758866931189</v>
      </c>
      <c r="L391" s="24">
        <f t="shared" si="445"/>
        <v>26740.80976509854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L'!$B$136:$AV$256, 40)</f>
        <v>33.057933366362178</v>
      </c>
      <c r="S391" s="46">
        <f>VLOOKUP(I391, '[1]Lapse Rates'!$A$4:$F$24, 4)</f>
        <v>6.4944269999999999E-4</v>
      </c>
      <c r="T391" s="33">
        <f t="shared" si="455"/>
        <v>0.79046320686166816</v>
      </c>
      <c r="U391" s="33">
        <f t="shared" si="446"/>
        <v>2.6131080020993989E-2</v>
      </c>
      <c r="V391" s="39">
        <f t="shared" si="441"/>
        <v>5.1336055931490031E-4</v>
      </c>
      <c r="W391" s="32">
        <f t="shared" si="447"/>
        <v>0.76381876628135925</v>
      </c>
      <c r="X391" s="31"/>
      <c r="Y391" s="5">
        <f t="shared" si="452"/>
        <v>0</v>
      </c>
      <c r="Z391" s="5">
        <f t="shared" si="442"/>
        <v>4.7603986660509552</v>
      </c>
      <c r="AA391" s="5">
        <f t="shared" si="448"/>
        <v>0</v>
      </c>
      <c r="AB391" s="5">
        <f t="shared" si="433"/>
        <v>4.5999381179885672</v>
      </c>
      <c r="AC391" s="32"/>
      <c r="AD391" s="5">
        <f t="shared" si="453"/>
        <v>184443.81386063536</v>
      </c>
      <c r="AE391" s="5">
        <f t="shared" si="435"/>
        <v>-1844.4381386063537</v>
      </c>
      <c r="AF391" s="5">
        <f t="shared" si="435"/>
        <v>-20425.132324142091</v>
      </c>
      <c r="AG391" s="5">
        <f t="shared" si="456"/>
        <v>-15736.894189963188</v>
      </c>
      <c r="AH391" s="5">
        <f t="shared" si="457"/>
        <v>146437.34920792375</v>
      </c>
      <c r="AI391" s="42">
        <f t="shared" si="451"/>
        <v>0</v>
      </c>
      <c r="AJ391" s="42">
        <f t="shared" si="454"/>
        <v>17913.465753440189</v>
      </c>
      <c r="AK391" s="42">
        <f t="shared" si="458"/>
        <v>164350.81496136394</v>
      </c>
    </row>
    <row r="392" spans="1:37" ht="15" x14ac:dyDescent="0.2">
      <c r="I392" s="2">
        <f t="shared" si="438"/>
        <v>17</v>
      </c>
      <c r="J392" s="11">
        <f t="shared" si="428"/>
        <v>241475.8866931189</v>
      </c>
      <c r="K392" s="11">
        <f t="shared" si="439"/>
        <v>2414.758866931189</v>
      </c>
      <c r="L392" s="24">
        <f t="shared" si="445"/>
        <v>26740.80976509854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L'!$B$136:$AV$256, 40)</f>
        <v>37.466962775678326</v>
      </c>
      <c r="S392" s="46">
        <f>VLOOKUP(I392, '[1]Lapse Rates'!$A$4:$F$24, 4)</f>
        <v>5.2983399999999997E-4</v>
      </c>
      <c r="T392" s="33">
        <f t="shared" si="455"/>
        <v>0.76381876628135925</v>
      </c>
      <c r="U392" s="33">
        <f t="shared" si="446"/>
        <v>2.8617969283628232E-2</v>
      </c>
      <c r="V392" s="39">
        <f t="shared" si="441"/>
        <v>4.0469715221391766E-4</v>
      </c>
      <c r="W392" s="32">
        <f t="shared" si="447"/>
        <v>0.73479609984551708</v>
      </c>
      <c r="X392" s="31"/>
      <c r="Y392" s="5">
        <f t="shared" si="452"/>
        <v>0</v>
      </c>
      <c r="Z392" s="5">
        <f t="shared" si="442"/>
        <v>4.5999381179885672</v>
      </c>
      <c r="AA392" s="5">
        <f t="shared" si="448"/>
        <v>0</v>
      </c>
      <c r="AB392" s="5">
        <f t="shared" si="433"/>
        <v>4.425155204138659</v>
      </c>
      <c r="AC392" s="32"/>
      <c r="AD392" s="5">
        <f t="shared" si="453"/>
        <v>177435.53974884175</v>
      </c>
      <c r="AE392" s="5">
        <f t="shared" si="435"/>
        <v>-1774.3553974884176</v>
      </c>
      <c r="AF392" s="5">
        <f t="shared" si="435"/>
        <v>-19649.042722105325</v>
      </c>
      <c r="AG392" s="5">
        <f t="shared" si="456"/>
        <v>-17234.571023710145</v>
      </c>
      <c r="AH392" s="5">
        <f t="shared" si="457"/>
        <v>138777.57060553785</v>
      </c>
      <c r="AI392" s="42">
        <f t="shared" si="451"/>
        <v>0</v>
      </c>
      <c r="AJ392" s="42">
        <f t="shared" si="454"/>
        <v>17232.813438797137</v>
      </c>
      <c r="AK392" s="42">
        <f t="shared" si="458"/>
        <v>156010.38404433499</v>
      </c>
    </row>
    <row r="393" spans="1:37" ht="15" x14ac:dyDescent="0.2">
      <c r="I393" s="2">
        <f t="shared" si="438"/>
        <v>18</v>
      </c>
      <c r="J393" s="11">
        <f t="shared" si="428"/>
        <v>241475.8866931189</v>
      </c>
      <c r="K393" s="11">
        <f t="shared" si="439"/>
        <v>2414.758866931189</v>
      </c>
      <c r="L393" s="24">
        <f t="shared" si="445"/>
        <v>26740.80976509854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L'!$B$136:$AV$256, 40)</f>
        <v>42.481825207109729</v>
      </c>
      <c r="S393" s="46">
        <f>VLOOKUP(I393, '[1]Lapse Rates'!$A$4:$F$24, 4)</f>
        <v>4.565131E-4</v>
      </c>
      <c r="T393" s="33">
        <f t="shared" si="455"/>
        <v>0.73479609984551708</v>
      </c>
      <c r="U393" s="33">
        <f t="shared" si="446"/>
        <v>3.1215479476503206E-2</v>
      </c>
      <c r="V393" s="39">
        <f t="shared" si="441"/>
        <v>3.3544404540838653E-4</v>
      </c>
      <c r="W393" s="32">
        <f t="shared" si="447"/>
        <v>0.7032451763236055</v>
      </c>
      <c r="X393" s="31"/>
      <c r="Y393" s="5">
        <f t="shared" si="452"/>
        <v>0</v>
      </c>
      <c r="Z393" s="5">
        <f t="shared" si="452"/>
        <v>4.425155204138659</v>
      </c>
      <c r="AA393" s="5">
        <f t="shared" si="448"/>
        <v>0</v>
      </c>
      <c r="AB393" s="5">
        <f t="shared" si="433"/>
        <v>4.2351463929218864</v>
      </c>
      <c r="AC393" s="32"/>
      <c r="AD393" s="5">
        <f t="shared" si="453"/>
        <v>169816.75251540137</v>
      </c>
      <c r="AE393" s="5">
        <f t="shared" si="435"/>
        <v>-1698.1675251540139</v>
      </c>
      <c r="AF393" s="5">
        <f t="shared" si="435"/>
        <v>-18805.345478292715</v>
      </c>
      <c r="AG393" s="5">
        <f t="shared" si="456"/>
        <v>-18798.866989655049</v>
      </c>
      <c r="AH393" s="5">
        <f t="shared" si="457"/>
        <v>130514.37252229961</v>
      </c>
      <c r="AI393" s="42">
        <f t="shared" si="451"/>
        <v>0</v>
      </c>
      <c r="AJ393" s="42">
        <f t="shared" si="454"/>
        <v>16492.867295268792</v>
      </c>
      <c r="AK393" s="42">
        <f t="shared" si="458"/>
        <v>147007.23981756839</v>
      </c>
    </row>
    <row r="394" spans="1:37" ht="15" x14ac:dyDescent="0.2">
      <c r="I394" s="2">
        <f t="shared" si="438"/>
        <v>19</v>
      </c>
      <c r="J394" s="11">
        <f t="shared" si="428"/>
        <v>241475.8866931189</v>
      </c>
      <c r="K394" s="11">
        <f t="shared" si="439"/>
        <v>2414.758866931189</v>
      </c>
      <c r="L394" s="24">
        <f t="shared" si="445"/>
        <v>26740.80976509854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L'!$B$136:$AV$256, 40)</f>
        <v>48.179236194170024</v>
      </c>
      <c r="S394" s="46">
        <f>VLOOKUP(I394, '[1]Lapse Rates'!$A$4:$F$24, 4)</f>
        <v>3.5534066900000001E-2</v>
      </c>
      <c r="T394" s="33">
        <f t="shared" si="455"/>
        <v>0.7032451763236055</v>
      </c>
      <c r="U394" s="33">
        <f t="shared" si="446"/>
        <v>3.3881815452505737E-2</v>
      </c>
      <c r="V394" s="39">
        <f t="shared" si="441"/>
        <v>2.4989161142585294E-2</v>
      </c>
      <c r="W394" s="32">
        <f t="shared" si="447"/>
        <v>0.64437419972851451</v>
      </c>
      <c r="X394" s="31"/>
      <c r="Y394" s="5">
        <f t="shared" si="452"/>
        <v>0</v>
      </c>
      <c r="Z394" s="5">
        <f t="shared" si="452"/>
        <v>4.2351463929218864</v>
      </c>
      <c r="AA394" s="5">
        <f t="shared" si="448"/>
        <v>0</v>
      </c>
      <c r="AB394" s="5">
        <f t="shared" si="433"/>
        <v>3.8806082992830357</v>
      </c>
      <c r="AC394" s="32"/>
      <c r="AD394" s="5">
        <f t="shared" si="453"/>
        <v>155600.83124161194</v>
      </c>
      <c r="AE394" s="5">
        <f t="shared" si="435"/>
        <v>-1556.0083124161195</v>
      </c>
      <c r="AF394" s="5">
        <f t="shared" si="435"/>
        <v>-17231.087892477819</v>
      </c>
      <c r="AG394" s="5">
        <f t="shared" si="456"/>
        <v>-20404.611838147077</v>
      </c>
      <c r="AH394" s="5">
        <f t="shared" si="457"/>
        <v>116409.12319857095</v>
      </c>
      <c r="AI394" s="42">
        <f t="shared" si="451"/>
        <v>0</v>
      </c>
      <c r="AJ394" s="42">
        <f t="shared" si="454"/>
        <v>15112.212597215257</v>
      </c>
      <c r="AK394" s="42">
        <f t="shared" si="458"/>
        <v>131521.3357957862</v>
      </c>
    </row>
    <row r="395" spans="1:37" ht="15" x14ac:dyDescent="0.2">
      <c r="I395" s="2">
        <f t="shared" si="438"/>
        <v>20</v>
      </c>
      <c r="J395" s="11">
        <f t="shared" si="428"/>
        <v>241475.8866931189</v>
      </c>
      <c r="K395" s="11">
        <f t="shared" si="439"/>
        <v>2414.758866931189</v>
      </c>
      <c r="L395" s="24">
        <f t="shared" si="445"/>
        <v>26740.80976509854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L'!$B$136:$AV$256, 40)</f>
        <v>54.673558769194536</v>
      </c>
      <c r="S395" s="46">
        <f>VLOOKUP(I395, '[1]Lapse Rates'!$A$4:$F$24, 4)</f>
        <v>0</v>
      </c>
      <c r="T395" s="33">
        <f t="shared" si="455"/>
        <v>0.64437419972851451</v>
      </c>
      <c r="U395" s="33">
        <f t="shared" si="446"/>
        <v>3.5230230678209636E-2</v>
      </c>
      <c r="V395" s="39">
        <f t="shared" si="441"/>
        <v>0</v>
      </c>
      <c r="W395" s="32">
        <f t="shared" si="447"/>
        <v>0.60914396905030488</v>
      </c>
      <c r="X395" s="31"/>
      <c r="Y395" s="5">
        <f t="shared" si="452"/>
        <v>0</v>
      </c>
      <c r="Z395" s="5">
        <f t="shared" si="452"/>
        <v>3.8806082992830357</v>
      </c>
      <c r="AA395" s="5">
        <f t="shared" si="448"/>
        <v>0</v>
      </c>
      <c r="AB395" s="5">
        <f t="shared" si="433"/>
        <v>3.6684416333719607</v>
      </c>
      <c r="AC395" s="32"/>
      <c r="AD395" s="5">
        <f>$W395*J395</f>
        <v>147093.58005018815</v>
      </c>
      <c r="AE395" s="5">
        <f t="shared" si="435"/>
        <v>-1470.9358005018814</v>
      </c>
      <c r="AF395" s="5">
        <f t="shared" si="435"/>
        <v>-16289.002995931276</v>
      </c>
      <c r="AG395" s="5">
        <f t="shared" si="456"/>
        <v>-21216.666591107511</v>
      </c>
      <c r="AH395" s="5">
        <f t="shared" si="457"/>
        <v>108116.97466264748</v>
      </c>
      <c r="AI395" s="42">
        <f t="shared" si="451"/>
        <v>0</v>
      </c>
      <c r="AJ395" s="42">
        <f t="shared" si="454"/>
        <v>14285.962088568383</v>
      </c>
      <c r="AK395" s="42">
        <f t="shared" si="458"/>
        <v>122402.93675121586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4368755.5085465042</v>
      </c>
      <c r="AE398" s="21">
        <f t="shared" ref="AE398:AK398" si="459">SUM(AE375:AE395)</f>
        <v>-135468.18422082951</v>
      </c>
      <c r="AF398" s="21">
        <f t="shared" si="459"/>
        <v>-464514.46888186462</v>
      </c>
      <c r="AG398" s="21">
        <f t="shared" si="459"/>
        <v>-205572.93406746414</v>
      </c>
      <c r="AH398" s="21">
        <f t="shared" si="459"/>
        <v>3563199.9213763457</v>
      </c>
      <c r="AI398" s="21">
        <f t="shared" si="459"/>
        <v>0</v>
      </c>
      <c r="AJ398" s="21">
        <f t="shared" si="459"/>
        <v>401082.54439933918</v>
      </c>
      <c r="AK398" s="21">
        <f t="shared" si="459"/>
        <v>3964282.4657756849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2129959.5148118837</v>
      </c>
      <c r="AE400" s="21">
        <f t="shared" ref="AE400:AK400" si="460">AE375+NPV($D$6,AE376:AE395)</f>
        <v>-113294.18132820859</v>
      </c>
      <c r="AF400" s="21">
        <f t="shared" si="460"/>
        <v>-218961.67220205482</v>
      </c>
      <c r="AG400" s="21">
        <f t="shared" si="460"/>
        <v>-65244.252476857451</v>
      </c>
      <c r="AH400" s="21">
        <f t="shared" si="460"/>
        <v>1732459.4088047631</v>
      </c>
      <c r="AI400" s="21">
        <f t="shared" si="460"/>
        <v>0</v>
      </c>
      <c r="AJ400" s="21">
        <f t="shared" si="460"/>
        <v>183626.29364397388</v>
      </c>
      <c r="AK400" s="21">
        <f t="shared" si="460"/>
        <v>1916085.7024487364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3210260.740775466</v>
      </c>
      <c r="AE402" s="21">
        <f t="shared" ref="AE402:AK402" si="461">AE375+NPV($D$7,AE376:AE395)</f>
        <v>-123967.40828661562</v>
      </c>
      <c r="AF402" s="21">
        <f t="shared" si="461"/>
        <v>-337155.97126148827</v>
      </c>
      <c r="AG402" s="21">
        <f t="shared" si="461"/>
        <v>-128445.13778787736</v>
      </c>
      <c r="AH402" s="21">
        <f t="shared" si="461"/>
        <v>2620692.2234394844</v>
      </c>
      <c r="AI402" s="21">
        <f t="shared" si="461"/>
        <v>0</v>
      </c>
      <c r="AJ402" s="21">
        <f t="shared" si="461"/>
        <v>288559.51353945449</v>
      </c>
      <c r="AK402" s="21">
        <f t="shared" si="461"/>
        <v>2909251.7369789388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248407.20074042087</v>
      </c>
    </row>
    <row r="405" spans="1:39" ht="15" x14ac:dyDescent="0.2">
      <c r="G405" s="58" t="s">
        <v>122</v>
      </c>
      <c r="H405" s="57"/>
      <c r="I405" s="57"/>
      <c r="J405" s="11">
        <f>H$404</f>
        <v>248407.20074042087</v>
      </c>
      <c r="K405" s="11">
        <f>J405*$C$10</f>
        <v>99362.880296168354</v>
      </c>
      <c r="L405" s="24">
        <f>$C$414</f>
        <v>34768.714270728939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248407.20074042087</v>
      </c>
      <c r="AE405" s="5">
        <f>-$W405*K405</f>
        <v>-99362.880296168354</v>
      </c>
      <c r="AF405" s="5">
        <f>-$W405*L405</f>
        <v>-34768.714270728939</v>
      </c>
      <c r="AG405" s="5"/>
      <c r="AH405" s="5">
        <f>SUM(AD405:AG405)</f>
        <v>114275.60617352359</v>
      </c>
      <c r="AI405" s="42">
        <f>Y405-AA405</f>
        <v>0</v>
      </c>
      <c r="AJ405" s="42"/>
      <c r="AK405" s="42">
        <f>SUM(AH405:AJ405)</f>
        <v>114275.60617352359</v>
      </c>
      <c r="AL405" s="6" t="s">
        <v>39</v>
      </c>
      <c r="AM405" s="36">
        <f>AK432</f>
        <v>2937789.6609806772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248407.20074042087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L'!$B$136:$AV$256, 43)</f>
        <v>6.5730672211022361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6.5730672211022365E-3</v>
      </c>
      <c r="V406" s="39">
        <f>MIN(S406*T406,T406-U406)</f>
        <v>2.6703721500000001E-3</v>
      </c>
      <c r="W406" s="32">
        <f>T406-SUM(U406:V406)</f>
        <v>0.99075656062889772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5.9666233275098044</v>
      </c>
      <c r="AC406" s="32"/>
      <c r="AD406" s="5">
        <f t="shared" ref="AD406:AD408" si="470">$W406*J406</f>
        <v>246111.06384103154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-3958.4916994971786</v>
      </c>
      <c r="AH406" s="5">
        <f t="shared" ref="AH406:AH414" si="472">SUM(AD406:AG406)</f>
        <v>242152.57214153436</v>
      </c>
      <c r="AI406" s="42">
        <f>-M406*$W405*(N406-N405)/1000</f>
        <v>0</v>
      </c>
      <c r="AJ406" s="42">
        <f>$D$6*SUM(Y406:Z406,AD406:AE406)</f>
        <v>24144.086149454197</v>
      </c>
      <c r="AK406" s="42">
        <f t="shared" ref="AK406" si="473">SUM(AH406:AJ406)</f>
        <v>266296.65829098853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248407.20074042087</v>
      </c>
      <c r="K407" s="11">
        <f t="shared" ref="K407:K425" si="475">J407*$C$11</f>
        <v>2484.0720074042088</v>
      </c>
      <c r="L407" s="24">
        <f>$C$415</f>
        <v>27316.498248516313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L'!$B$136:$AV$256, 43)</f>
        <v>7.2845692608452746</v>
      </c>
      <c r="S407" s="46">
        <f>VLOOKUP(I407, '[1]Lapse Rates'!$A$4:$F$24, 4)</f>
        <v>2.4152155999999998E-3</v>
      </c>
      <c r="T407" s="33">
        <f t="shared" ref="T407:T409" si="476">W406</f>
        <v>0.99075656062889772</v>
      </c>
      <c r="U407" s="33">
        <f>T407*R407/1000</f>
        <v>7.2172347865380555E-3</v>
      </c>
      <c r="V407" s="39">
        <f t="shared" ref="V407:V425" si="477">MIN(S407*T407,T407-U407)</f>
        <v>2.3928907010332596E-3</v>
      </c>
      <c r="W407" s="32">
        <f>T407-SUM(U407:V407)</f>
        <v>0.98114643514132638</v>
      </c>
      <c r="X407" s="32"/>
      <c r="Y407" s="5">
        <f t="shared" ref="Y407:Z422" si="478">AA406</f>
        <v>0</v>
      </c>
      <c r="Z407" s="5">
        <f t="shared" si="478"/>
        <v>5.9666233275098044</v>
      </c>
      <c r="AA407" s="5">
        <f>O407*W407</f>
        <v>0</v>
      </c>
      <c r="AB407" s="5">
        <f t="shared" si="469"/>
        <v>5.9087483648872583</v>
      </c>
      <c r="AC407" s="32"/>
      <c r="AD407" s="5">
        <f t="shared" si="470"/>
        <v>243723.8394698998</v>
      </c>
      <c r="AE407" s="5">
        <f t="shared" si="471"/>
        <v>-2437.238394698998</v>
      </c>
      <c r="AF407" s="5">
        <f t="shared" si="471"/>
        <v>-26801.484877076065</v>
      </c>
      <c r="AG407" s="5">
        <f t="shared" ref="AG407:AG410" si="479">-U407*M407</f>
        <v>-4346.4280882620269</v>
      </c>
      <c r="AH407" s="5">
        <f t="shared" si="472"/>
        <v>210138.68810986271</v>
      </c>
      <c r="AI407" s="42">
        <f>-M407*($W406*N407-$W405*N406)/1000</f>
        <v>0</v>
      </c>
      <c r="AJ407" s="42">
        <f t="shared" ref="AJ407:AJ408" si="480">$D$6*SUM(Y407:Z407,AD407:AE407)</f>
        <v>23670.80089122563</v>
      </c>
      <c r="AK407" s="42">
        <f>SUM(AH407:AJ407)</f>
        <v>233809.48900108834</v>
      </c>
      <c r="AL407" s="48" t="s">
        <v>59</v>
      </c>
      <c r="AM407" s="54">
        <f>AK432/AD432</f>
        <v>0.90276349917816445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248407.20074042087</v>
      </c>
      <c r="K408" s="11">
        <f t="shared" si="475"/>
        <v>2484.0720074042088</v>
      </c>
      <c r="L408" s="24">
        <f t="shared" ref="L408:L425" si="481">$C$415</f>
        <v>27316.498248516313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L'!$B$136:$AV$256, 43)</f>
        <v>8.0524893268535038</v>
      </c>
      <c r="S408" s="46">
        <f>VLOOKUP(I408, '[1]Lapse Rates'!$A$4:$F$24, 4)</f>
        <v>2.3963082999999999E-3</v>
      </c>
      <c r="T408" s="33">
        <f t="shared" si="476"/>
        <v>0.98114643514132638</v>
      </c>
      <c r="U408" s="33">
        <f t="shared" ref="U408:U425" si="482">T408*R408/1000</f>
        <v>7.9006711970558939E-3</v>
      </c>
      <c r="V408" s="39">
        <f t="shared" si="477"/>
        <v>2.3511293460445719E-3</v>
      </c>
      <c r="W408" s="32">
        <f t="shared" ref="W408:W425" si="483">T408-SUM(U408:V408)</f>
        <v>0.97089463459822589</v>
      </c>
      <c r="X408" s="32"/>
      <c r="Y408" s="5">
        <f t="shared" si="478"/>
        <v>0</v>
      </c>
      <c r="Z408" s="5">
        <f t="shared" si="478"/>
        <v>5.9087483648872583</v>
      </c>
      <c r="AA408" s="5">
        <f t="shared" ref="AA408:AA425" si="484">O408*W408</f>
        <v>0</v>
      </c>
      <c r="AB408" s="5">
        <f t="shared" si="469"/>
        <v>5.8470090489945497</v>
      </c>
      <c r="AC408" s="32"/>
      <c r="AD408" s="5">
        <f t="shared" si="470"/>
        <v>241177.21839443906</v>
      </c>
      <c r="AE408" s="5">
        <f t="shared" si="471"/>
        <v>-2411.7721839443907</v>
      </c>
      <c r="AF408" s="5">
        <f>-$W408*L408</f>
        <v>-26521.441585496323</v>
      </c>
      <c r="AG408" s="5">
        <f t="shared" si="479"/>
        <v>-4758.0133143317744</v>
      </c>
      <c r="AH408" s="5">
        <f t="shared" si="472"/>
        <v>207485.99131066658</v>
      </c>
      <c r="AI408" s="42">
        <f>-M408*($W407*N408-$W406*N407)/1000</f>
        <v>0</v>
      </c>
      <c r="AJ408" s="42">
        <f t="shared" si="480"/>
        <v>23423.469921464126</v>
      </c>
      <c r="AK408" s="42">
        <f t="shared" ref="AK408:AK415" si="485">SUM(AH408:AJ408)</f>
        <v>230909.46123213071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248407.20074042087</v>
      </c>
      <c r="K409" s="11">
        <f t="shared" si="475"/>
        <v>2484.0720074042088</v>
      </c>
      <c r="L409" s="24">
        <f t="shared" si="481"/>
        <v>27316.498248516313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L'!$B$136:$AV$256, 43)</f>
        <v>8.8781509864194419</v>
      </c>
      <c r="S409" s="46">
        <f>VLOOKUP(I409, '[1]Lapse Rates'!$A$4:$F$24, 4)</f>
        <v>2.1941491999999999E-3</v>
      </c>
      <c r="T409" s="33">
        <f t="shared" si="476"/>
        <v>0.97089463459822589</v>
      </c>
      <c r="U409" s="33">
        <f t="shared" si="482"/>
        <v>8.6197491578675831E-3</v>
      </c>
      <c r="V409" s="39">
        <f t="shared" si="477"/>
        <v>2.1302876857879896E-3</v>
      </c>
      <c r="W409" s="32">
        <f t="shared" si="483"/>
        <v>0.96014459775457028</v>
      </c>
      <c r="X409" s="32"/>
      <c r="Y409" s="5">
        <f>AA408</f>
        <v>0</v>
      </c>
      <c r="Z409" s="5">
        <f t="shared" si="478"/>
        <v>5.8470090489945497</v>
      </c>
      <c r="AA409" s="5">
        <f t="shared" si="484"/>
        <v>0</v>
      </c>
      <c r="AB409" s="5">
        <f t="shared" si="469"/>
        <v>5.7822692096113713</v>
      </c>
      <c r="AC409" s="32"/>
      <c r="AD409" s="5">
        <f>$W409*J409</f>
        <v>238506.83183425019</v>
      </c>
      <c r="AE409" s="5">
        <f t="shared" si="471"/>
        <v>-2385.0683183425022</v>
      </c>
      <c r="AF409" s="5">
        <f t="shared" si="471"/>
        <v>-26227.788222885119</v>
      </c>
      <c r="AG409" s="5">
        <f t="shared" si="479"/>
        <v>-5191.0629155934366</v>
      </c>
      <c r="AH409" s="5">
        <f t="shared" si="472"/>
        <v>204702.91237742914</v>
      </c>
      <c r="AI409" s="42">
        <f t="shared" ref="AI409:AI425" si="487">-M409*($W408*N409-$W407*N408)/1000</f>
        <v>0</v>
      </c>
      <c r="AJ409" s="42">
        <f>$D$6*SUM(Y409:Z409,AD409:AE409)</f>
        <v>23164.118592498253</v>
      </c>
      <c r="AK409" s="42">
        <f t="shared" si="485"/>
        <v>227867.03096992738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248407.20074042087</v>
      </c>
      <c r="K410" s="11">
        <f t="shared" si="475"/>
        <v>2484.0720074042088</v>
      </c>
      <c r="L410" s="24">
        <f t="shared" si="481"/>
        <v>27316.498248516313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L'!$B$136:$AV$256, 43)</f>
        <v>9.8126489039527733</v>
      </c>
      <c r="S410" s="46">
        <f>VLOOKUP(I410, '[1]Lapse Rates'!$A$4:$F$24, 4)</f>
        <v>1.9313649E-3</v>
      </c>
      <c r="T410" s="33">
        <f>W409</f>
        <v>0.96014459775457028</v>
      </c>
      <c r="U410" s="33">
        <f t="shared" si="482"/>
        <v>9.4215618347925616E-3</v>
      </c>
      <c r="V410" s="39">
        <f t="shared" si="477"/>
        <v>1.8543895750277959E-3</v>
      </c>
      <c r="W410" s="32">
        <f t="shared" si="483"/>
        <v>0.94886864634474988</v>
      </c>
      <c r="X410" s="32"/>
      <c r="Y410" s="5">
        <f t="shared" ref="Y410:Z425" si="488">AA409</f>
        <v>0</v>
      </c>
      <c r="Z410" s="5">
        <f t="shared" si="478"/>
        <v>5.7822692096113713</v>
      </c>
      <c r="AA410" s="5">
        <f t="shared" si="484"/>
        <v>0</v>
      </c>
      <c r="AB410" s="5">
        <f t="shared" si="469"/>
        <v>5.7143621601955239</v>
      </c>
      <c r="AC410" s="32"/>
      <c r="AD410" s="5">
        <f t="shared" ref="AD410:AD424" si="489">$W410*J410</f>
        <v>235705.80430885172</v>
      </c>
      <c r="AE410" s="5">
        <f t="shared" si="471"/>
        <v>-2357.058043088517</v>
      </c>
      <c r="AF410" s="5">
        <f t="shared" si="471"/>
        <v>-25919.768715948405</v>
      </c>
      <c r="AG410" s="5">
        <f t="shared" si="479"/>
        <v>-5673.9377622052898</v>
      </c>
      <c r="AH410" s="5">
        <f t="shared" si="472"/>
        <v>201755.03978760951</v>
      </c>
      <c r="AI410" s="42">
        <f t="shared" si="487"/>
        <v>0</v>
      </c>
      <c r="AJ410" s="42">
        <f t="shared" ref="AJ410:AJ425" si="490">$D$6*SUM(Y410:Z410,AD410:AE410)</f>
        <v>22892.079249280832</v>
      </c>
      <c r="AK410" s="42">
        <f t="shared" si="485"/>
        <v>224647.11903689033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248407.20074042087</v>
      </c>
      <c r="K411" s="11">
        <f t="shared" si="475"/>
        <v>2484.0720074042088</v>
      </c>
      <c r="L411" s="24">
        <f t="shared" si="481"/>
        <v>27316.498248516313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L'!$B$136:$AV$256, 43)</f>
        <v>10.987801306893999</v>
      </c>
      <c r="S411" s="46">
        <f>VLOOKUP(I411, '[1]Lapse Rates'!$A$4:$F$24, 4)</f>
        <v>1.9726812000000001E-3</v>
      </c>
      <c r="T411" s="33">
        <f t="shared" ref="T411:T425" si="491">W410</f>
        <v>0.94886864634474988</v>
      </c>
      <c r="U411" s="33">
        <f t="shared" si="482"/>
        <v>1.0425980152377584E-2</v>
      </c>
      <c r="V411" s="39">
        <f t="shared" si="477"/>
        <v>1.8718153399137369E-3</v>
      </c>
      <c r="W411" s="32">
        <f t="shared" si="483"/>
        <v>0.9365708508524585</v>
      </c>
      <c r="X411" s="32"/>
      <c r="Y411" s="5">
        <f t="shared" si="488"/>
        <v>0</v>
      </c>
      <c r="Z411" s="5">
        <f t="shared" si="478"/>
        <v>5.7143621601955239</v>
      </c>
      <c r="AA411" s="5">
        <f t="shared" si="484"/>
        <v>0</v>
      </c>
      <c r="AB411" s="5">
        <f t="shared" si="469"/>
        <v>5.6403012693802523</v>
      </c>
      <c r="AC411" s="32"/>
      <c r="AD411" s="5">
        <f t="shared" si="489"/>
        <v>232650.94335533344</v>
      </c>
      <c r="AE411" s="5">
        <f t="shared" si="471"/>
        <v>-2326.5094335533345</v>
      </c>
      <c r="AF411" s="5">
        <f t="shared" si="471"/>
        <v>-25583.836006922615</v>
      </c>
      <c r="AG411" s="5">
        <f>-U411*M411</f>
        <v>-6278.8276011861999</v>
      </c>
      <c r="AH411" s="5">
        <f t="shared" si="472"/>
        <v>198461.7703136713</v>
      </c>
      <c r="AI411" s="42">
        <f t="shared" si="487"/>
        <v>0</v>
      </c>
      <c r="AJ411" s="42">
        <f t="shared" si="490"/>
        <v>22595.387546654547</v>
      </c>
      <c r="AK411" s="42">
        <f t="shared" si="485"/>
        <v>221057.15786032585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248407.20074042087</v>
      </c>
      <c r="K412" s="11">
        <f t="shared" si="475"/>
        <v>2484.0720074042088</v>
      </c>
      <c r="L412" s="24">
        <f t="shared" si="481"/>
        <v>27316.498248516313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L'!$B$136:$AV$256, 43)</f>
        <v>12.219881323397296</v>
      </c>
      <c r="S412" s="46">
        <f>VLOOKUP(I412, '[1]Lapse Rates'!$A$4:$F$24, 4)</f>
        <v>1.7228968999999999E-3</v>
      </c>
      <c r="T412" s="33">
        <f t="shared" si="491"/>
        <v>0.9365708508524585</v>
      </c>
      <c r="U412" s="33">
        <f t="shared" si="482"/>
        <v>1.1444784648370272E-2</v>
      </c>
      <c r="V412" s="39">
        <f t="shared" si="477"/>
        <v>1.6136150155640629E-3</v>
      </c>
      <c r="W412" s="32">
        <f t="shared" si="483"/>
        <v>0.92351245118852421</v>
      </c>
      <c r="X412" s="32"/>
      <c r="Y412" s="5">
        <f t="shared" si="488"/>
        <v>0</v>
      </c>
      <c r="Z412" s="5">
        <f t="shared" si="478"/>
        <v>5.6403012693802523</v>
      </c>
      <c r="AA412" s="5">
        <f t="shared" si="484"/>
        <v>0</v>
      </c>
      <c r="AB412" s="5">
        <f t="shared" si="469"/>
        <v>5.5616597996681376</v>
      </c>
      <c r="AC412" s="32"/>
      <c r="AD412" s="5">
        <f t="shared" si="489"/>
        <v>229407.14284866586</v>
      </c>
      <c r="AE412" s="5">
        <f t="shared" si="471"/>
        <v>-2294.0714284866585</v>
      </c>
      <c r="AF412" s="5">
        <f t="shared" si="471"/>
        <v>-25227.126255374329</v>
      </c>
      <c r="AG412" s="5">
        <f t="shared" ref="AG412:AG425" si="492">-U412*M412</f>
        <v>-6892.3812140033806</v>
      </c>
      <c r="AH412" s="5">
        <f t="shared" si="472"/>
        <v>194993.5639508015</v>
      </c>
      <c r="AI412" s="42">
        <f t="shared" si="487"/>
        <v>0</v>
      </c>
      <c r="AJ412" s="42">
        <f t="shared" si="490"/>
        <v>22280.345619874108</v>
      </c>
      <c r="AK412" s="42">
        <f t="shared" si="485"/>
        <v>217273.90957067561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248407.20074042087</v>
      </c>
      <c r="K413" s="11">
        <f t="shared" si="475"/>
        <v>2484.0720074042088</v>
      </c>
      <c r="L413" s="24">
        <f t="shared" si="481"/>
        <v>27316.498248516313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L'!$B$136:$AV$256, 43)</f>
        <v>13.647119520094666</v>
      </c>
      <c r="S413" s="46">
        <f>VLOOKUP(I413, '[1]Lapse Rates'!$A$4:$F$24, 4)</f>
        <v>1.5750323E-3</v>
      </c>
      <c r="T413" s="33">
        <f t="shared" si="491"/>
        <v>0.92351245118852421</v>
      </c>
      <c r="U413" s="33">
        <f t="shared" si="482"/>
        <v>1.2603284799665382E-2</v>
      </c>
      <c r="V413" s="39">
        <f t="shared" si="477"/>
        <v>1.4545619400740989E-3</v>
      </c>
      <c r="W413" s="32">
        <f t="shared" si="483"/>
        <v>0.90945460444878468</v>
      </c>
      <c r="X413" s="32"/>
      <c r="Y413" s="5">
        <f t="shared" si="488"/>
        <v>0</v>
      </c>
      <c r="Z413" s="5">
        <f t="shared" si="478"/>
        <v>5.5616597996681376</v>
      </c>
      <c r="AA413" s="5">
        <f t="shared" si="484"/>
        <v>0</v>
      </c>
      <c r="AB413" s="5">
        <f t="shared" si="469"/>
        <v>5.4769993698258714</v>
      </c>
      <c r="AC413" s="32"/>
      <c r="AD413" s="5">
        <f t="shared" si="489"/>
        <v>225915.07249160932</v>
      </c>
      <c r="AE413" s="5">
        <f t="shared" si="471"/>
        <v>-2259.1507249160932</v>
      </c>
      <c r="AF413" s="5">
        <f t="shared" si="471"/>
        <v>-24843.115109530321</v>
      </c>
      <c r="AG413" s="5">
        <f t="shared" si="492"/>
        <v>-7590.0636016176832</v>
      </c>
      <c r="AH413" s="5">
        <f t="shared" si="472"/>
        <v>191222.74305554523</v>
      </c>
      <c r="AI413" s="42">
        <f t="shared" si="487"/>
        <v>0</v>
      </c>
      <c r="AJ413" s="42">
        <f t="shared" si="490"/>
        <v>21941.191524138954</v>
      </c>
      <c r="AK413" s="42">
        <f t="shared" si="485"/>
        <v>213163.9345796842</v>
      </c>
    </row>
    <row r="414" spans="1:39" ht="15" x14ac:dyDescent="0.2">
      <c r="A414" s="12"/>
      <c r="B414" s="13">
        <v>1</v>
      </c>
      <c r="C414" s="10">
        <f>$H$404*0.14+$B$417</f>
        <v>34768.714270728939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248407.20074042087</v>
      </c>
      <c r="K414" s="11">
        <f t="shared" si="475"/>
        <v>2484.0720074042088</v>
      </c>
      <c r="L414" s="24">
        <f t="shared" si="481"/>
        <v>27316.498248516313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L'!$B$136:$AV$256, 43)</f>
        <v>15.301728157748494</v>
      </c>
      <c r="S414" s="46">
        <f>VLOOKUP(I414, '[1]Lapse Rates'!$A$4:$F$24, 4)</f>
        <v>1.4424080000000001E-3</v>
      </c>
      <c r="T414" s="33">
        <f t="shared" si="491"/>
        <v>0.90945460444878468</v>
      </c>
      <c r="U414" s="33">
        <f t="shared" si="482"/>
        <v>1.3916227129087988E-2</v>
      </c>
      <c r="V414" s="39">
        <f t="shared" si="477"/>
        <v>1.3118045970937626E-3</v>
      </c>
      <c r="W414" s="32">
        <f t="shared" si="483"/>
        <v>0.89422657272260297</v>
      </c>
      <c r="X414" s="32"/>
      <c r="Y414" s="5">
        <f t="shared" si="488"/>
        <v>0</v>
      </c>
      <c r="Z414" s="5">
        <f t="shared" si="478"/>
        <v>5.4769993698258714</v>
      </c>
      <c r="AA414" s="5">
        <f t="shared" si="484"/>
        <v>0</v>
      </c>
      <c r="AB414" s="5">
        <f t="shared" si="469"/>
        <v>5.385291746641605</v>
      </c>
      <c r="AC414" s="32"/>
      <c r="AD414" s="5">
        <f t="shared" si="489"/>
        <v>222132.3197577222</v>
      </c>
      <c r="AE414" s="5">
        <f t="shared" si="471"/>
        <v>-2221.3231975772219</v>
      </c>
      <c r="AF414" s="5">
        <f t="shared" si="471"/>
        <v>-24427.13860755373</v>
      </c>
      <c r="AG414" s="5">
        <f t="shared" si="492"/>
        <v>-8380.755547723531</v>
      </c>
      <c r="AH414" s="5">
        <f t="shared" si="472"/>
        <v>187103.10240486771</v>
      </c>
      <c r="AI414" s="42">
        <f t="shared" si="487"/>
        <v>0</v>
      </c>
      <c r="AJ414" s="42">
        <f t="shared" si="490"/>
        <v>21573.806056188401</v>
      </c>
      <c r="AK414" s="42">
        <f t="shared" si="485"/>
        <v>208676.9084610561</v>
      </c>
    </row>
    <row r="415" spans="1:39" ht="15" x14ac:dyDescent="0.2">
      <c r="A415" s="12"/>
      <c r="B415" s="70" t="s">
        <v>49</v>
      </c>
      <c r="C415" s="10">
        <f>$H$404*0.11+$B$417</f>
        <v>27316.498248516313</v>
      </c>
      <c r="D415" s="1"/>
      <c r="E415" s="1"/>
      <c r="F415" s="1"/>
      <c r="I415" s="2">
        <f t="shared" si="474"/>
        <v>10</v>
      </c>
      <c r="J415" s="11">
        <f t="shared" si="464"/>
        <v>248407.20074042087</v>
      </c>
      <c r="K415" s="11">
        <f t="shared" si="475"/>
        <v>2484.0720074042088</v>
      </c>
      <c r="L415" s="24">
        <f t="shared" si="481"/>
        <v>27316.498248516313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L'!$B$136:$AV$256, 43)</f>
        <v>17.27860822631115</v>
      </c>
      <c r="S415" s="46">
        <f>VLOOKUP(I415, '[1]Lapse Rates'!$A$4:$F$24, 4)</f>
        <v>1.4007732E-3</v>
      </c>
      <c r="T415" s="33">
        <f t="shared" si="491"/>
        <v>0.89422657272260297</v>
      </c>
      <c r="U415" s="33">
        <f t="shared" si="482"/>
        <v>1.5450990615630794E-2</v>
      </c>
      <c r="V415" s="39">
        <f t="shared" si="477"/>
        <v>1.2526086177976732E-3</v>
      </c>
      <c r="W415" s="32">
        <f t="shared" si="483"/>
        <v>0.87752297348917452</v>
      </c>
      <c r="X415" s="32"/>
      <c r="Y415" s="5">
        <f t="shared" si="488"/>
        <v>0</v>
      </c>
      <c r="Z415" s="5">
        <f t="shared" si="478"/>
        <v>5.385291746641605</v>
      </c>
      <c r="AA415" s="5">
        <f t="shared" si="484"/>
        <v>0</v>
      </c>
      <c r="AB415" s="5">
        <f t="shared" si="469"/>
        <v>5.2846978280141208</v>
      </c>
      <c r="AC415" s="32"/>
      <c r="AD415" s="5">
        <f t="shared" si="489"/>
        <v>217983.02542985641</v>
      </c>
      <c r="AE415" s="5">
        <f t="shared" si="471"/>
        <v>-2179.8302542985639</v>
      </c>
      <c r="AF415" s="5">
        <f t="shared" si="471"/>
        <v>-23970.854768349862</v>
      </c>
      <c r="AG415" s="5">
        <f t="shared" si="492"/>
        <v>-9305.0346274607182</v>
      </c>
      <c r="AH415" s="5">
        <f>SUM(AD415:AG415)</f>
        <v>182527.30577974723</v>
      </c>
      <c r="AI415" s="42">
        <f t="shared" si="487"/>
        <v>0</v>
      </c>
      <c r="AJ415" s="42">
        <f t="shared" si="490"/>
        <v>21170.821743842571</v>
      </c>
      <c r="AK415" s="42">
        <f t="shared" si="485"/>
        <v>203698.12752358979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248407.20074042087</v>
      </c>
      <c r="K416" s="11">
        <f t="shared" si="475"/>
        <v>2484.0720074042088</v>
      </c>
      <c r="L416" s="24">
        <f t="shared" si="481"/>
        <v>27316.498248516313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L'!$B$136:$AV$256, 43)</f>
        <v>19.572007670629844</v>
      </c>
      <c r="S416" s="46">
        <f>VLOOKUP(I416, '[1]Lapse Rates'!$A$4:$F$24, 4)</f>
        <v>1.2298243999999999E-3</v>
      </c>
      <c r="T416" s="33">
        <f t="shared" si="491"/>
        <v>0.87752297348917452</v>
      </c>
      <c r="U416" s="33">
        <f t="shared" si="482"/>
        <v>1.7174886368284032E-2</v>
      </c>
      <c r="V416" s="39">
        <f t="shared" si="477"/>
        <v>1.0791991643575398E-3</v>
      </c>
      <c r="W416" s="32">
        <f t="shared" si="483"/>
        <v>0.85926888795653289</v>
      </c>
      <c r="X416" s="31"/>
      <c r="Y416" s="5">
        <f t="shared" si="488"/>
        <v>0</v>
      </c>
      <c r="Z416" s="5">
        <f t="shared" si="478"/>
        <v>5.2846978280141208</v>
      </c>
      <c r="AA416" s="5">
        <f t="shared" si="484"/>
        <v>0</v>
      </c>
      <c r="AB416" s="5">
        <f t="shared" si="469"/>
        <v>5.1747664312517481</v>
      </c>
      <c r="AC416" s="32"/>
      <c r="AD416" s="5">
        <f t="shared" si="489"/>
        <v>213448.57914061667</v>
      </c>
      <c r="AE416" s="5">
        <f t="shared" si="471"/>
        <v>-2134.4857914061668</v>
      </c>
      <c r="AF416" s="5">
        <f t="shared" si="471"/>
        <v>-23472.217072869189</v>
      </c>
      <c r="AG416" s="5">
        <f t="shared" si="492"/>
        <v>-10343.214642685325</v>
      </c>
      <c r="AH416" s="5">
        <f t="shared" ref="AH416:AH425" si="493">SUM(AD416:AG416)</f>
        <v>177498.66163365601</v>
      </c>
      <c r="AI416" s="42">
        <f t="shared" si="487"/>
        <v>0</v>
      </c>
      <c r="AJ416" s="42">
        <f t="shared" si="490"/>
        <v>20730.430986414482</v>
      </c>
      <c r="AK416" s="42">
        <f t="shared" ref="AK416:AK425" si="494">SUM(AH416:AJ416)</f>
        <v>198229.0926200705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248407.20074042087</v>
      </c>
      <c r="K417" s="11">
        <f t="shared" si="475"/>
        <v>2484.0720074042088</v>
      </c>
      <c r="L417" s="24">
        <f t="shared" si="481"/>
        <v>27316.498248516313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L'!$B$136:$AV$256, 43)</f>
        <v>22.223093823186591</v>
      </c>
      <c r="S417" s="46">
        <f>VLOOKUP(I417, '[1]Lapse Rates'!$A$4:$F$24, 4)</f>
        <v>1.0984558E-3</v>
      </c>
      <c r="T417" s="33">
        <f t="shared" si="491"/>
        <v>0.85926888795653289</v>
      </c>
      <c r="U417" s="33">
        <f t="shared" si="482"/>
        <v>1.9095613116403235E-2</v>
      </c>
      <c r="V417" s="39">
        <f t="shared" si="477"/>
        <v>9.4386889373540366E-4</v>
      </c>
      <c r="W417" s="32">
        <f t="shared" si="483"/>
        <v>0.83922940594639428</v>
      </c>
      <c r="X417" s="31"/>
      <c r="Y417" s="5">
        <f t="shared" si="488"/>
        <v>0</v>
      </c>
      <c r="Z417" s="5">
        <f t="shared" si="478"/>
        <v>5.1747664312517481</v>
      </c>
      <c r="AA417" s="5">
        <f t="shared" si="484"/>
        <v>0</v>
      </c>
      <c r="AB417" s="5">
        <f t="shared" si="469"/>
        <v>5.0540828591369111</v>
      </c>
      <c r="AC417" s="32"/>
      <c r="AD417" s="5">
        <f t="shared" si="489"/>
        <v>208470.62751019013</v>
      </c>
      <c r="AE417" s="5">
        <f t="shared" si="471"/>
        <v>-2084.7062751019012</v>
      </c>
      <c r="AF417" s="5">
        <f t="shared" si="471"/>
        <v>-22924.808597638064</v>
      </c>
      <c r="AG417" s="5">
        <f t="shared" si="492"/>
        <v>-11499.931991478405</v>
      </c>
      <c r="AH417" s="5">
        <f t="shared" si="493"/>
        <v>171961.18064597176</v>
      </c>
      <c r="AI417" s="42">
        <f t="shared" si="487"/>
        <v>0</v>
      </c>
      <c r="AJ417" s="42">
        <f t="shared" si="490"/>
        <v>20246.966517749061</v>
      </c>
      <c r="AK417" s="42">
        <f t="shared" si="494"/>
        <v>192208.14716372083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248407.20074042087</v>
      </c>
      <c r="K418" s="11">
        <f t="shared" si="475"/>
        <v>2484.0720074042088</v>
      </c>
      <c r="L418" s="24">
        <f t="shared" si="481"/>
        <v>27316.498248516313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L'!$B$136:$AV$256, 43)</f>
        <v>25.30466968249991</v>
      </c>
      <c r="S418" s="46">
        <f>VLOOKUP(I418, '[1]Lapse Rates'!$A$4:$F$24, 4)</f>
        <v>9.9047419999999994E-4</v>
      </c>
      <c r="T418" s="33">
        <f t="shared" si="491"/>
        <v>0.83922940594639428</v>
      </c>
      <c r="U418" s="33">
        <f t="shared" si="482"/>
        <v>2.1236422905314131E-2</v>
      </c>
      <c r="V418" s="39">
        <f t="shared" si="477"/>
        <v>8.3123507447123001E-4</v>
      </c>
      <c r="W418" s="32">
        <f t="shared" si="483"/>
        <v>0.8171617479666089</v>
      </c>
      <c r="X418" s="31"/>
      <c r="Y418" s="5">
        <f t="shared" si="488"/>
        <v>0</v>
      </c>
      <c r="Z418" s="5">
        <f t="shared" si="478"/>
        <v>5.0540828591369111</v>
      </c>
      <c r="AA418" s="5">
        <f t="shared" si="484"/>
        <v>0</v>
      </c>
      <c r="AB418" s="5">
        <f t="shared" si="469"/>
        <v>4.9211850231618293</v>
      </c>
      <c r="AC418" s="32"/>
      <c r="AD418" s="5">
        <f t="shared" si="489"/>
        <v>202988.86236453461</v>
      </c>
      <c r="AE418" s="5">
        <f t="shared" si="471"/>
        <v>-2029.8886236453463</v>
      </c>
      <c r="AF418" s="5">
        <f t="shared" si="471"/>
        <v>-22321.997457084399</v>
      </c>
      <c r="AG418" s="5">
        <f t="shared" si="492"/>
        <v>-12789.189729844424</v>
      </c>
      <c r="AH418" s="5">
        <f t="shared" si="493"/>
        <v>165847.78655396044</v>
      </c>
      <c r="AI418" s="42">
        <f t="shared" si="487"/>
        <v>0</v>
      </c>
      <c r="AJ418" s="42">
        <f t="shared" si="490"/>
        <v>19714.571129509717</v>
      </c>
      <c r="AK418" s="42">
        <f t="shared" si="494"/>
        <v>185562.35768347015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248407.20074042087</v>
      </c>
      <c r="K419" s="11">
        <f t="shared" si="475"/>
        <v>2484.0720074042088</v>
      </c>
      <c r="L419" s="24">
        <f t="shared" si="481"/>
        <v>27316.498248516313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L'!$B$136:$AV$256, 43)</f>
        <v>28.779268882769887</v>
      </c>
      <c r="S419" s="46">
        <f>VLOOKUP(I419, '[1]Lapse Rates'!$A$4:$F$24, 4)</f>
        <v>9.2791330000000004E-4</v>
      </c>
      <c r="T419" s="33">
        <f t="shared" si="491"/>
        <v>0.8171617479666089</v>
      </c>
      <c r="U419" s="33">
        <f t="shared" si="482"/>
        <v>2.3517317665445275E-2</v>
      </c>
      <c r="V419" s="39">
        <f t="shared" si="477"/>
        <v>7.582552541894644E-4</v>
      </c>
      <c r="W419" s="32">
        <f t="shared" si="483"/>
        <v>0.79288617504697412</v>
      </c>
      <c r="X419" s="31"/>
      <c r="Y419" s="5">
        <f t="shared" si="488"/>
        <v>0</v>
      </c>
      <c r="Z419" s="5">
        <f t="shared" si="478"/>
        <v>4.9211850231618293</v>
      </c>
      <c r="AA419" s="5">
        <f t="shared" si="484"/>
        <v>0</v>
      </c>
      <c r="AB419" s="5">
        <f t="shared" si="469"/>
        <v>4.7749904831236414</v>
      </c>
      <c r="AC419" s="32"/>
      <c r="AD419" s="5">
        <f t="shared" si="489"/>
        <v>196958.63524919818</v>
      </c>
      <c r="AE419" s="5">
        <f t="shared" si="471"/>
        <v>-1969.5863524919819</v>
      </c>
      <c r="AF419" s="5">
        <f t="shared" si="471"/>
        <v>-21658.873811943467</v>
      </c>
      <c r="AG419" s="5">
        <f t="shared" si="492"/>
        <v>-14162.810700343442</v>
      </c>
      <c r="AH419" s="5">
        <f t="shared" si="493"/>
        <v>159167.36438441928</v>
      </c>
      <c r="AI419" s="42">
        <f t="shared" si="487"/>
        <v>0</v>
      </c>
      <c r="AJ419" s="42">
        <f t="shared" si="490"/>
        <v>19128.908465017652</v>
      </c>
      <c r="AK419" s="42">
        <f t="shared" si="494"/>
        <v>178296.27284943694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248407.20074042087</v>
      </c>
      <c r="K420" s="11">
        <f t="shared" si="475"/>
        <v>2484.0720074042088</v>
      </c>
      <c r="L420" s="24">
        <f t="shared" si="481"/>
        <v>27316.498248516313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L'!$B$136:$AV$256, 43)</f>
        <v>32.678880174084831</v>
      </c>
      <c r="S420" s="46">
        <f>VLOOKUP(I420, '[1]Lapse Rates'!$A$4:$F$24, 4)</f>
        <v>7.1178370000000003E-4</v>
      </c>
      <c r="T420" s="33">
        <f t="shared" si="491"/>
        <v>0.79288617504697412</v>
      </c>
      <c r="U420" s="33">
        <f t="shared" si="482"/>
        <v>2.5910632306048516E-2</v>
      </c>
      <c r="V420" s="39">
        <f t="shared" si="477"/>
        <v>5.6436345535378291E-4</v>
      </c>
      <c r="W420" s="32">
        <f t="shared" si="483"/>
        <v>0.76641117928557179</v>
      </c>
      <c r="X420" s="31"/>
      <c r="Y420" s="5">
        <f t="shared" si="488"/>
        <v>0</v>
      </c>
      <c r="Z420" s="5">
        <f t="shared" si="478"/>
        <v>4.7749904831236414</v>
      </c>
      <c r="AA420" s="5">
        <f t="shared" si="484"/>
        <v>0</v>
      </c>
      <c r="AB420" s="5">
        <f t="shared" si="469"/>
        <v>4.6155503808997063</v>
      </c>
      <c r="AC420" s="32"/>
      <c r="AD420" s="5">
        <f t="shared" si="489"/>
        <v>190382.05566249372</v>
      </c>
      <c r="AE420" s="5">
        <f t="shared" si="471"/>
        <v>-1903.8205566249374</v>
      </c>
      <c r="AF420" s="5">
        <f t="shared" si="471"/>
        <v>-20935.669636597642</v>
      </c>
      <c r="AG420" s="5">
        <f t="shared" si="492"/>
        <v>-15604.134183039292</v>
      </c>
      <c r="AH420" s="5">
        <f t="shared" si="493"/>
        <v>151938.43128623185</v>
      </c>
      <c r="AI420" s="42">
        <f t="shared" si="487"/>
        <v>0</v>
      </c>
      <c r="AJ420" s="42">
        <f t="shared" si="490"/>
        <v>18490.183290452122</v>
      </c>
      <c r="AK420" s="42">
        <f t="shared" si="494"/>
        <v>170428.61457668396</v>
      </c>
    </row>
    <row r="421" spans="1:37" ht="15" x14ac:dyDescent="0.2">
      <c r="I421" s="2">
        <f t="shared" si="474"/>
        <v>16</v>
      </c>
      <c r="J421" s="11">
        <f t="shared" si="464"/>
        <v>248407.20074042087</v>
      </c>
      <c r="K421" s="11">
        <f t="shared" si="475"/>
        <v>2484.0720074042088</v>
      </c>
      <c r="L421" s="24">
        <f t="shared" si="481"/>
        <v>27316.498248516313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L'!$B$136:$AV$256, 43)</f>
        <v>36.976049786943548</v>
      </c>
      <c r="S421" s="46">
        <f>VLOOKUP(I421, '[1]Lapse Rates'!$A$4:$F$24, 4)</f>
        <v>6.4944269999999999E-4</v>
      </c>
      <c r="T421" s="33">
        <f t="shared" si="491"/>
        <v>0.76641117928557179</v>
      </c>
      <c r="U421" s="33">
        <f t="shared" si="482"/>
        <v>2.833885792253342E-2</v>
      </c>
      <c r="V421" s="39">
        <f t="shared" si="477"/>
        <v>4.9774014558540581E-4</v>
      </c>
      <c r="W421" s="32">
        <f t="shared" si="483"/>
        <v>0.73757458121745301</v>
      </c>
      <c r="X421" s="31"/>
      <c r="Y421" s="5">
        <f t="shared" si="488"/>
        <v>0</v>
      </c>
      <c r="Z421" s="5">
        <f t="shared" si="478"/>
        <v>4.6155503808997063</v>
      </c>
      <c r="AA421" s="5">
        <f t="shared" si="484"/>
        <v>0</v>
      </c>
      <c r="AB421" s="5">
        <f t="shared" si="469"/>
        <v>4.441888024720055</v>
      </c>
      <c r="AC421" s="32"/>
      <c r="AD421" s="5">
        <f t="shared" si="489"/>
        <v>183218.83705751572</v>
      </c>
      <c r="AE421" s="5">
        <f t="shared" si="471"/>
        <v>-1832.188370575157</v>
      </c>
      <c r="AF421" s="5">
        <f t="shared" si="471"/>
        <v>-20147.954755976709</v>
      </c>
      <c r="AG421" s="5">
        <f t="shared" si="492"/>
        <v>-17066.48206782938</v>
      </c>
      <c r="AH421" s="5">
        <f t="shared" si="493"/>
        <v>144172.21186313446</v>
      </c>
      <c r="AI421" s="42">
        <f t="shared" si="487"/>
        <v>0</v>
      </c>
      <c r="AJ421" s="42">
        <f t="shared" si="490"/>
        <v>17794.483021681237</v>
      </c>
      <c r="AK421" s="42">
        <f t="shared" si="494"/>
        <v>161966.69488481569</v>
      </c>
    </row>
    <row r="422" spans="1:37" ht="15" x14ac:dyDescent="0.2">
      <c r="I422" s="2">
        <f t="shared" si="474"/>
        <v>17</v>
      </c>
      <c r="J422" s="11">
        <f t="shared" si="464"/>
        <v>248407.20074042087</v>
      </c>
      <c r="K422" s="11">
        <f t="shared" si="475"/>
        <v>2484.0720074042088</v>
      </c>
      <c r="L422" s="24">
        <f t="shared" si="481"/>
        <v>27316.498248516313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L'!$B$136:$AV$256, 43)</f>
        <v>41.741631533786318</v>
      </c>
      <c r="S422" s="46">
        <f>VLOOKUP(I422, '[1]Lapse Rates'!$A$4:$F$24, 4)</f>
        <v>5.2983399999999997E-4</v>
      </c>
      <c r="T422" s="33">
        <f t="shared" si="491"/>
        <v>0.73757458121745301</v>
      </c>
      <c r="U422" s="33">
        <f t="shared" si="482"/>
        <v>3.0787566397865673E-2</v>
      </c>
      <c r="V422" s="39">
        <f t="shared" si="477"/>
        <v>3.9079209066476795E-4</v>
      </c>
      <c r="W422" s="32">
        <f t="shared" si="483"/>
        <v>0.70639622272892255</v>
      </c>
      <c r="X422" s="31"/>
      <c r="Y422" s="5">
        <f t="shared" si="488"/>
        <v>0</v>
      </c>
      <c r="Z422" s="5">
        <f t="shared" si="478"/>
        <v>4.441888024720055</v>
      </c>
      <c r="AA422" s="5">
        <f t="shared" si="484"/>
        <v>0</v>
      </c>
      <c r="AB422" s="5">
        <f t="shared" si="469"/>
        <v>4.2541229081781626</v>
      </c>
      <c r="AC422" s="32"/>
      <c r="AD422" s="5">
        <f t="shared" si="489"/>
        <v>175473.90830169851</v>
      </c>
      <c r="AE422" s="5">
        <f t="shared" si="471"/>
        <v>-1754.7390830169852</v>
      </c>
      <c r="AF422" s="5">
        <f t="shared" si="471"/>
        <v>-19296.271180933152</v>
      </c>
      <c r="AG422" s="5">
        <f t="shared" si="492"/>
        <v>-18541.165324220248</v>
      </c>
      <c r="AH422" s="5">
        <f t="shared" si="493"/>
        <v>135881.73271352809</v>
      </c>
      <c r="AI422" s="42">
        <f t="shared" si="487"/>
        <v>0</v>
      </c>
      <c r="AJ422" s="42">
        <f t="shared" si="490"/>
        <v>17042.286249567882</v>
      </c>
      <c r="AK422" s="42">
        <f t="shared" si="494"/>
        <v>152924.01896309596</v>
      </c>
    </row>
    <row r="423" spans="1:37" ht="15" x14ac:dyDescent="0.2">
      <c r="I423" s="2">
        <f t="shared" si="474"/>
        <v>18</v>
      </c>
      <c r="J423" s="11">
        <f t="shared" si="464"/>
        <v>248407.20074042087</v>
      </c>
      <c r="K423" s="11">
        <f t="shared" si="475"/>
        <v>2484.0720074042088</v>
      </c>
      <c r="L423" s="24">
        <f t="shared" si="481"/>
        <v>27316.498248516313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L'!$B$136:$AV$256, 43)</f>
        <v>47.141894646401511</v>
      </c>
      <c r="S423" s="46">
        <f>VLOOKUP(I423, '[1]Lapse Rates'!$A$4:$F$24, 4)</f>
        <v>4.565131E-4</v>
      </c>
      <c r="T423" s="33">
        <f t="shared" si="491"/>
        <v>0.70639622272892255</v>
      </c>
      <c r="U423" s="33">
        <f t="shared" si="482"/>
        <v>3.3300856310502842E-2</v>
      </c>
      <c r="V423" s="39">
        <f t="shared" si="477"/>
        <v>3.224791294662709E-4</v>
      </c>
      <c r="W423" s="32">
        <f t="shared" si="483"/>
        <v>0.67277288728895346</v>
      </c>
      <c r="X423" s="31"/>
      <c r="Y423" s="5">
        <f t="shared" si="488"/>
        <v>0</v>
      </c>
      <c r="Z423" s="5">
        <f t="shared" si="488"/>
        <v>4.2541229081781626</v>
      </c>
      <c r="AA423" s="5">
        <f t="shared" si="484"/>
        <v>0</v>
      </c>
      <c r="AB423" s="5">
        <f t="shared" si="469"/>
        <v>4.0516334313913918</v>
      </c>
      <c r="AC423" s="32"/>
      <c r="AD423" s="5">
        <f t="shared" si="489"/>
        <v>167121.62966549961</v>
      </c>
      <c r="AE423" s="5">
        <f t="shared" si="471"/>
        <v>-1671.2162966549961</v>
      </c>
      <c r="AF423" s="5">
        <f t="shared" si="471"/>
        <v>-18377.799397277959</v>
      </c>
      <c r="AG423" s="5">
        <f t="shared" si="492"/>
        <v>-20054.741395017816</v>
      </c>
      <c r="AH423" s="5">
        <f t="shared" si="493"/>
        <v>127017.87257654882</v>
      </c>
      <c r="AI423" s="42">
        <f t="shared" si="487"/>
        <v>0</v>
      </c>
      <c r="AJ423" s="42">
        <f t="shared" si="490"/>
        <v>16231.102880940947</v>
      </c>
      <c r="AK423" s="42">
        <f t="shared" si="494"/>
        <v>143248.97545748978</v>
      </c>
    </row>
    <row r="424" spans="1:37" ht="15" x14ac:dyDescent="0.2">
      <c r="I424" s="2">
        <f t="shared" si="474"/>
        <v>19</v>
      </c>
      <c r="J424" s="11">
        <f t="shared" si="464"/>
        <v>248407.20074042087</v>
      </c>
      <c r="K424" s="11">
        <f t="shared" si="475"/>
        <v>2484.0720074042088</v>
      </c>
      <c r="L424" s="24">
        <f t="shared" si="481"/>
        <v>27316.498248516313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L'!$B$136:$AV$256, 43)</f>
        <v>53.254151809007965</v>
      </c>
      <c r="S424" s="46">
        <f>VLOOKUP(I424, '[1]Lapse Rates'!$A$4:$F$24, 4)</f>
        <v>3.5534066900000001E-2</v>
      </c>
      <c r="T424" s="33">
        <f t="shared" si="491"/>
        <v>0.67277288728895346</v>
      </c>
      <c r="U424" s="33">
        <f t="shared" si="482"/>
        <v>3.5827949472670532E-2</v>
      </c>
      <c r="V424" s="39">
        <f t="shared" si="477"/>
        <v>2.3906356785431834E-2</v>
      </c>
      <c r="W424" s="32">
        <f t="shared" si="483"/>
        <v>0.61303858103085107</v>
      </c>
      <c r="X424" s="31"/>
      <c r="Y424" s="5">
        <f t="shared" si="488"/>
        <v>0</v>
      </c>
      <c r="Z424" s="5">
        <f t="shared" si="488"/>
        <v>4.0516334313913918</v>
      </c>
      <c r="AA424" s="5">
        <f t="shared" si="484"/>
        <v>0</v>
      </c>
      <c r="AB424" s="5">
        <f t="shared" si="469"/>
        <v>3.691896116156284</v>
      </c>
      <c r="AC424" s="32"/>
      <c r="AD424" s="5">
        <f t="shared" si="489"/>
        <v>152283.19785975339</v>
      </c>
      <c r="AE424" s="5">
        <f t="shared" si="471"/>
        <v>-1522.8319785975339</v>
      </c>
      <c r="AF424" s="5">
        <f t="shared" si="471"/>
        <v>-16746.067325002168</v>
      </c>
      <c r="AG424" s="5">
        <f t="shared" si="492"/>
        <v>-21576.630182976904</v>
      </c>
      <c r="AH424" s="5">
        <f t="shared" si="493"/>
        <v>112437.66837317678</v>
      </c>
      <c r="AI424" s="42">
        <f t="shared" si="487"/>
        <v>0</v>
      </c>
      <c r="AJ424" s="42">
        <f t="shared" si="490"/>
        <v>14789.98935818101</v>
      </c>
      <c r="AK424" s="42">
        <f t="shared" si="494"/>
        <v>127227.65773135779</v>
      </c>
    </row>
    <row r="425" spans="1:37" ht="15" x14ac:dyDescent="0.2">
      <c r="I425" s="2">
        <f t="shared" si="474"/>
        <v>20</v>
      </c>
      <c r="J425" s="11">
        <f t="shared" si="464"/>
        <v>248407.20074042087</v>
      </c>
      <c r="K425" s="11">
        <f t="shared" si="475"/>
        <v>2484.0720074042088</v>
      </c>
      <c r="L425" s="24">
        <f t="shared" si="481"/>
        <v>27316.498248516313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L'!$B$136:$AV$256, 43)</f>
        <v>60.195955141519271</v>
      </c>
      <c r="S425" s="46">
        <f>VLOOKUP(I425, '[1]Lapse Rates'!$A$4:$F$24, 4)</f>
        <v>0</v>
      </c>
      <c r="T425" s="33">
        <f t="shared" si="491"/>
        <v>0.61303858103085107</v>
      </c>
      <c r="U425" s="33">
        <f t="shared" si="482"/>
        <v>3.6902442923753741E-2</v>
      </c>
      <c r="V425" s="39">
        <f t="shared" si="477"/>
        <v>0</v>
      </c>
      <c r="W425" s="32">
        <f t="shared" si="483"/>
        <v>0.5761361381070973</v>
      </c>
      <c r="X425" s="31"/>
      <c r="Y425" s="5">
        <f t="shared" si="488"/>
        <v>0</v>
      </c>
      <c r="Z425" s="5">
        <f t="shared" si="488"/>
        <v>3.691896116156284</v>
      </c>
      <c r="AA425" s="5">
        <f t="shared" si="484"/>
        <v>0</v>
      </c>
      <c r="AB425" s="5">
        <f t="shared" si="469"/>
        <v>3.4696589031609908</v>
      </c>
      <c r="AC425" s="32"/>
      <c r="AD425" s="5">
        <f>$W425*J425</f>
        <v>143116.36531258057</v>
      </c>
      <c r="AE425" s="5">
        <f t="shared" si="471"/>
        <v>-1431.1636531258057</v>
      </c>
      <c r="AF425" s="5">
        <f t="shared" si="471"/>
        <v>-15738.021807509476</v>
      </c>
      <c r="AG425" s="5">
        <f t="shared" si="492"/>
        <v>-22223.72129952929</v>
      </c>
      <c r="AH425" s="5">
        <f t="shared" si="493"/>
        <v>103723.45855241599</v>
      </c>
      <c r="AI425" s="42">
        <f t="shared" si="487"/>
        <v>0</v>
      </c>
      <c r="AJ425" s="42">
        <f t="shared" si="490"/>
        <v>13899.680457801507</v>
      </c>
      <c r="AK425" s="42">
        <f t="shared" si="494"/>
        <v>117623.13901021751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4415183.1605961621</v>
      </c>
      <c r="AE428" s="21">
        <f t="shared" ref="AE428:AK428" si="495">SUM(AE405:AE425)</f>
        <v>-138569.52925631547</v>
      </c>
      <c r="AF428" s="21">
        <f t="shared" si="495"/>
        <v>-465910.94946269784</v>
      </c>
      <c r="AG428" s="21">
        <f t="shared" si="495"/>
        <v>-226237.01788884573</v>
      </c>
      <c r="AH428" s="21">
        <f t="shared" si="495"/>
        <v>3584465.6639883015</v>
      </c>
      <c r="AI428" s="21">
        <f t="shared" si="495"/>
        <v>0</v>
      </c>
      <c r="AJ428" s="21">
        <f t="shared" si="495"/>
        <v>404924.70965193718</v>
      </c>
      <c r="AK428" s="21">
        <f t="shared" si="495"/>
        <v>3989390.3736402392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2167970.0912860758</v>
      </c>
      <c r="AE430" s="21">
        <f t="shared" ref="AE430:AK430" si="496">AE405+NPV($D$6,AE406:AE425)</f>
        <v>-116317.26465339586</v>
      </c>
      <c r="AF430" s="21">
        <f t="shared" si="496"/>
        <v>-221210.33481088426</v>
      </c>
      <c r="AG430" s="21">
        <f t="shared" si="496"/>
        <v>-73199.453587433629</v>
      </c>
      <c r="AH430" s="21">
        <f t="shared" si="496"/>
        <v>1757243.0382343619</v>
      </c>
      <c r="AI430" s="21">
        <f t="shared" si="496"/>
        <v>0</v>
      </c>
      <c r="AJ430" s="21">
        <f t="shared" si="496"/>
        <v>186650.54221893326</v>
      </c>
      <c r="AK430" s="21">
        <f t="shared" si="496"/>
        <v>1943893.5804532953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3254218.4787656008</v>
      </c>
      <c r="AE432" s="21">
        <f t="shared" ref="AE432:AK432" si="497">AE405+NPV($D$7,AE406:AE425)</f>
        <v>-127046.37882876935</v>
      </c>
      <c r="AF432" s="21">
        <f t="shared" si="497"/>
        <v>-339194.76831608859</v>
      </c>
      <c r="AG432" s="21">
        <f t="shared" si="497"/>
        <v>-142349.31273952231</v>
      </c>
      <c r="AH432" s="21">
        <f t="shared" si="497"/>
        <v>2645628.0188812213</v>
      </c>
      <c r="AI432" s="21">
        <f t="shared" si="497"/>
        <v>0</v>
      </c>
      <c r="AJ432" s="21">
        <f t="shared" si="497"/>
        <v>292161.64209945535</v>
      </c>
      <c r="AK432" s="21">
        <f t="shared" si="497"/>
        <v>2937789.6609806772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232352.42320202169</v>
      </c>
    </row>
    <row r="436" spans="1:39" ht="15" x14ac:dyDescent="0.2">
      <c r="G436" s="58" t="s">
        <v>123</v>
      </c>
      <c r="H436" s="57"/>
      <c r="I436" s="57"/>
      <c r="J436" s="11">
        <f>H$435</f>
        <v>232352.42320202169</v>
      </c>
      <c r="K436" s="11">
        <f>J436*$C$10</f>
        <v>92940.969280808684</v>
      </c>
      <c r="L436" s="24">
        <f>$C$445</f>
        <v>32705.199040353054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232352.42320202169</v>
      </c>
      <c r="AE436" s="5">
        <f>-$W436*K436</f>
        <v>-92940.969280808684</v>
      </c>
      <c r="AF436" s="5">
        <f>-$W436*L436</f>
        <v>-32705.199040353054</v>
      </c>
      <c r="AG436" s="5"/>
      <c r="AH436" s="5">
        <f>SUM(AD436:AG436)</f>
        <v>106706.25488085994</v>
      </c>
      <c r="AI436" s="42">
        <f>Y436-AA436</f>
        <v>0</v>
      </c>
      <c r="AJ436" s="42"/>
      <c r="AK436" s="42">
        <f>SUM(AH436:AJ436)</f>
        <v>106706.25488085994</v>
      </c>
      <c r="AL436" s="6" t="s">
        <v>39</v>
      </c>
      <c r="AM436" s="36">
        <f>AK463</f>
        <v>2808766.0367576191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232352.42320202169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L'!$B$136:$AV$256, 46)</f>
        <v>5.3325618877079384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5.332561887707938E-3</v>
      </c>
      <c r="V437" s="39">
        <f>MIN(S437*T437,T437-U437)</f>
        <v>2.6703721500000001E-3</v>
      </c>
      <c r="W437" s="32">
        <f>T437-SUM(U437:V437)</f>
        <v>0.99199706596229209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5.9740940103740519</v>
      </c>
      <c r="AC437" s="32"/>
      <c r="AD437" s="5">
        <f t="shared" ref="AD437:AD439" si="506">$W437*J437</f>
        <v>230492.92208563432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-3211.423413072464</v>
      </c>
      <c r="AH437" s="5">
        <f t="shared" ref="AH437:AH445" si="508">SUM(AD437:AG437)</f>
        <v>227281.49867256187</v>
      </c>
      <c r="AI437" s="42">
        <f>-M437*$W436*(N437-N436)/1000</f>
        <v>0</v>
      </c>
      <c r="AJ437" s="42">
        <f>$D$6*SUM(Y437:Z437,AD437:AE437)</f>
        <v>22611.946443249726</v>
      </c>
      <c r="AK437" s="42">
        <f t="shared" ref="AK437" si="509">SUM(AH437:AJ437)</f>
        <v>249893.4451158116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232352.42320202169</v>
      </c>
      <c r="K438" s="11">
        <f t="shared" ref="K438:K456" si="511">J438*$C$11</f>
        <v>2323.5242320202169</v>
      </c>
      <c r="L438" s="24">
        <f>$C$446</f>
        <v>25734.626344292403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L'!$B$136:$AV$256, 46)</f>
        <v>5.9347814272180575</v>
      </c>
      <c r="S438" s="46">
        <f>VLOOKUP(I438, '[1]Lapse Rates'!$A$4:$F$24, 4)</f>
        <v>2.4152155999999998E-3</v>
      </c>
      <c r="T438" s="33">
        <f t="shared" ref="T438:T440" si="512">W437</f>
        <v>0.99199706596229209</v>
      </c>
      <c r="U438" s="33">
        <f>T438*R438/1000</f>
        <v>5.8872857629278172E-3</v>
      </c>
      <c r="V438" s="39">
        <f t="shared" ref="V438:V456" si="513">MIN(S438*T438,T438-U438)</f>
        <v>2.3958867888663566E-3</v>
      </c>
      <c r="W438" s="32">
        <f>T438-SUM(U438:V438)</f>
        <v>0.98371389341049786</v>
      </c>
      <c r="X438" s="32"/>
      <c r="Y438" s="5">
        <f t="shared" ref="Y438:Z453" si="514">AA437</f>
        <v>0</v>
      </c>
      <c r="Z438" s="5">
        <f t="shared" si="514"/>
        <v>5.9740940103740519</v>
      </c>
      <c r="AA438" s="5">
        <f>O438*W438</f>
        <v>0</v>
      </c>
      <c r="AB438" s="5">
        <f t="shared" si="505"/>
        <v>5.9242103431471067</v>
      </c>
      <c r="AC438" s="32"/>
      <c r="AD438" s="5">
        <f t="shared" si="506"/>
        <v>228568.30687142446</v>
      </c>
      <c r="AE438" s="5">
        <f t="shared" si="507"/>
        <v>-2285.6830687142447</v>
      </c>
      <c r="AF438" s="5">
        <f t="shared" si="507"/>
        <v>-25315.509476608247</v>
      </c>
      <c r="AG438" s="5">
        <f t="shared" ref="AG438:AG441" si="515">-U438*M438</f>
        <v>-3545.4942177222565</v>
      </c>
      <c r="AH438" s="5">
        <f t="shared" si="508"/>
        <v>197421.62010837969</v>
      </c>
      <c r="AI438" s="42">
        <f>-M438*($W437*N438-$W436*N437)/1000</f>
        <v>0</v>
      </c>
      <c r="AJ438" s="42">
        <f t="shared" ref="AJ438:AJ439" si="516">$D$6*SUM(Y438:Z438,AD438:AE438)</f>
        <v>22198.91145366829</v>
      </c>
      <c r="AK438" s="42">
        <f>SUM(AH438:AJ438)</f>
        <v>219620.53156204798</v>
      </c>
      <c r="AL438" s="48" t="s">
        <v>59</v>
      </c>
      <c r="AM438" s="54">
        <f>AK463/AD463</f>
        <v>0.90611854268721292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232352.42320202169</v>
      </c>
      <c r="K439" s="11">
        <f t="shared" si="511"/>
        <v>2323.5242320202169</v>
      </c>
      <c r="L439" s="24">
        <f t="shared" ref="L439:L456" si="517">$C$446</f>
        <v>25734.626344292403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L'!$B$136:$AV$256, 46)</f>
        <v>6.5880415129992596</v>
      </c>
      <c r="S439" s="46">
        <f>VLOOKUP(I439, '[1]Lapse Rates'!$A$4:$F$24, 4)</f>
        <v>2.3963082999999999E-3</v>
      </c>
      <c r="T439" s="33">
        <f t="shared" si="512"/>
        <v>0.98371389341049786</v>
      </c>
      <c r="U439" s="33">
        <f t="shared" ref="U439:U456" si="518">T439*R439/1000</f>
        <v>6.4807479667024891E-3</v>
      </c>
      <c r="V439" s="39">
        <f t="shared" si="513"/>
        <v>2.3572817676048912E-3</v>
      </c>
      <c r="W439" s="32">
        <f t="shared" ref="W439:W456" si="519">T439-SUM(U439:V439)</f>
        <v>0.9748758636761905</v>
      </c>
      <c r="X439" s="32"/>
      <c r="Y439" s="5">
        <f t="shared" si="514"/>
        <v>0</v>
      </c>
      <c r="Z439" s="5">
        <f t="shared" si="514"/>
        <v>5.9242103431471067</v>
      </c>
      <c r="AA439" s="5">
        <f t="shared" ref="AA439:AA456" si="520">O439*W439</f>
        <v>0</v>
      </c>
      <c r="AB439" s="5">
        <f t="shared" si="505"/>
        <v>5.8709851650584852</v>
      </c>
      <c r="AC439" s="32"/>
      <c r="AD439" s="5">
        <f t="shared" si="506"/>
        <v>226514.76924632661</v>
      </c>
      <c r="AE439" s="5">
        <f t="shared" si="507"/>
        <v>-2265.1476924632661</v>
      </c>
      <c r="AF439" s="5">
        <f>-$W439*L439</f>
        <v>-25088.066083776102</v>
      </c>
      <c r="AG439" s="5">
        <f t="shared" si="515"/>
        <v>-3902.8943672392734</v>
      </c>
      <c r="AH439" s="5">
        <f t="shared" si="508"/>
        <v>195258.66110284798</v>
      </c>
      <c r="AI439" s="42">
        <f>-M439*($W438*N439-$W437*N438)/1000</f>
        <v>0</v>
      </c>
      <c r="AJ439" s="42">
        <f t="shared" si="516"/>
        <v>21999.469039468659</v>
      </c>
      <c r="AK439" s="42">
        <f t="shared" ref="AK439:AK446" si="521">SUM(AH439:AJ439)</f>
        <v>217258.13014231663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232352.42320202169</v>
      </c>
      <c r="K440" s="11">
        <f t="shared" si="511"/>
        <v>2323.5242320202169</v>
      </c>
      <c r="L440" s="24">
        <f t="shared" si="517"/>
        <v>25734.626344292403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L'!$B$136:$AV$256, 46)</f>
        <v>7.2940103202151843</v>
      </c>
      <c r="S440" s="46">
        <f>VLOOKUP(I440, '[1]Lapse Rates'!$A$4:$F$24, 4)</f>
        <v>2.1941491999999999E-3</v>
      </c>
      <c r="T440" s="33">
        <f t="shared" si="512"/>
        <v>0.9748758636761905</v>
      </c>
      <c r="U440" s="33">
        <f t="shared" si="518"/>
        <v>7.1107546105828243E-3</v>
      </c>
      <c r="V440" s="39">
        <f t="shared" si="513"/>
        <v>2.1390230963844225E-3</v>
      </c>
      <c r="W440" s="32">
        <f t="shared" si="519"/>
        <v>0.96562608596922328</v>
      </c>
      <c r="X440" s="32"/>
      <c r="Y440" s="5">
        <f>AA439</f>
        <v>0</v>
      </c>
      <c r="Z440" s="5">
        <f t="shared" si="514"/>
        <v>5.8709851650584852</v>
      </c>
      <c r="AA440" s="5">
        <f t="shared" si="520"/>
        <v>0</v>
      </c>
      <c r="AB440" s="5">
        <f t="shared" si="505"/>
        <v>5.8152803212715938</v>
      </c>
      <c r="AC440" s="32"/>
      <c r="AD440" s="5">
        <f>$W440*J440</f>
        <v>224365.56098203274</v>
      </c>
      <c r="AE440" s="5">
        <f t="shared" si="507"/>
        <v>-2243.6556098203273</v>
      </c>
      <c r="AF440" s="5">
        <f t="shared" si="507"/>
        <v>-24850.026510719534</v>
      </c>
      <c r="AG440" s="5">
        <f t="shared" si="515"/>
        <v>-4282.3026383766837</v>
      </c>
      <c r="AH440" s="5">
        <f t="shared" si="508"/>
        <v>192989.57622311619</v>
      </c>
      <c r="AI440" s="42">
        <f t="shared" ref="AI440:AI456" si="523">-M440*($W439*N440-$W438*N439)/1000</f>
        <v>0</v>
      </c>
      <c r="AJ440" s="42">
        <f>$D$6*SUM(Y440:Z440,AD440:AE440)</f>
        <v>21790.734860658733</v>
      </c>
      <c r="AK440" s="42">
        <f t="shared" si="521"/>
        <v>214780.31108377493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232352.42320202169</v>
      </c>
      <c r="K441" s="11">
        <f t="shared" si="511"/>
        <v>2323.5242320202169</v>
      </c>
      <c r="L441" s="24">
        <f t="shared" si="517"/>
        <v>25734.626344292403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L'!$B$136:$AV$256, 46)</f>
        <v>8.0954353457610342</v>
      </c>
      <c r="S441" s="46">
        <f>VLOOKUP(I441, '[1]Lapse Rates'!$A$4:$F$24, 4)</f>
        <v>1.9313649E-3</v>
      </c>
      <c r="T441" s="33">
        <f>W440</f>
        <v>0.96562608596922328</v>
      </c>
      <c r="U441" s="33">
        <f t="shared" si="518"/>
        <v>7.8171635471441341E-3</v>
      </c>
      <c r="V441" s="39">
        <f t="shared" si="513"/>
        <v>1.8649763289653404E-3</v>
      </c>
      <c r="W441" s="32">
        <f t="shared" si="519"/>
        <v>0.95594394609311384</v>
      </c>
      <c r="X441" s="32"/>
      <c r="Y441" s="5">
        <f t="shared" ref="Y441:Z456" si="524">AA440</f>
        <v>0</v>
      </c>
      <c r="Z441" s="5">
        <f t="shared" si="514"/>
        <v>5.8152803212715938</v>
      </c>
      <c r="AA441" s="5">
        <f t="shared" si="520"/>
        <v>0</v>
      </c>
      <c r="AB441" s="5">
        <f t="shared" si="505"/>
        <v>5.7569716671170985</v>
      </c>
      <c r="AC441" s="32"/>
      <c r="AD441" s="5">
        <f t="shared" ref="AD441:AD455" si="525">$W441*J441</f>
        <v>222115.89232003779</v>
      </c>
      <c r="AE441" s="5">
        <f t="shared" si="507"/>
        <v>-2221.158923200378</v>
      </c>
      <c r="AF441" s="5">
        <f t="shared" si="507"/>
        <v>-24600.860258794684</v>
      </c>
      <c r="AG441" s="5">
        <f t="shared" si="515"/>
        <v>-4707.7225858330648</v>
      </c>
      <c r="AH441" s="5">
        <f t="shared" si="508"/>
        <v>190586.15055220964</v>
      </c>
      <c r="AI441" s="42">
        <f t="shared" si="523"/>
        <v>0</v>
      </c>
      <c r="AJ441" s="42">
        <f t="shared" ref="AJ441:AJ456" si="526">$D$6*SUM(Y441:Z441,AD441:AE441)</f>
        <v>21572.243825229267</v>
      </c>
      <c r="AK441" s="42">
        <f t="shared" si="521"/>
        <v>212158.3943774389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232352.42320202169</v>
      </c>
      <c r="K442" s="11">
        <f t="shared" si="511"/>
        <v>2323.5242320202169</v>
      </c>
      <c r="L442" s="24">
        <f t="shared" si="517"/>
        <v>25734.626344292403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L'!$B$136:$AV$256, 46)</f>
        <v>9.1026393179660996</v>
      </c>
      <c r="S442" s="46">
        <f>VLOOKUP(I442, '[1]Lapse Rates'!$A$4:$F$24, 4)</f>
        <v>1.9726812000000001E-3</v>
      </c>
      <c r="T442" s="33">
        <f t="shared" ref="T442:T456" si="527">W441</f>
        <v>0.95594394609311384</v>
      </c>
      <c r="U442" s="33">
        <f t="shared" si="518"/>
        <v>8.7016129494788437E-3</v>
      </c>
      <c r="V442" s="39">
        <f t="shared" si="513"/>
        <v>1.8857726507116991E-3</v>
      </c>
      <c r="W442" s="32">
        <f t="shared" si="519"/>
        <v>0.94535656049292327</v>
      </c>
      <c r="X442" s="32"/>
      <c r="Y442" s="5">
        <f t="shared" si="524"/>
        <v>0</v>
      </c>
      <c r="Z442" s="5">
        <f t="shared" si="514"/>
        <v>5.7569716671170985</v>
      </c>
      <c r="AA442" s="5">
        <f t="shared" si="520"/>
        <v>0</v>
      </c>
      <c r="AB442" s="5">
        <f t="shared" si="505"/>
        <v>5.6932113606909267</v>
      </c>
      <c r="AC442" s="32"/>
      <c r="AD442" s="5">
        <f t="shared" si="525"/>
        <v>219655.88762045931</v>
      </c>
      <c r="AE442" s="5">
        <f t="shared" si="507"/>
        <v>-2196.5588762045932</v>
      </c>
      <c r="AF442" s="5">
        <f t="shared" si="507"/>
        <v>-24328.397846410837</v>
      </c>
      <c r="AG442" s="5">
        <f>-U442*M442</f>
        <v>-5240.3636649516948</v>
      </c>
      <c r="AH442" s="5">
        <f t="shared" si="508"/>
        <v>187890.56723289218</v>
      </c>
      <c r="AI442" s="42">
        <f t="shared" si="523"/>
        <v>0</v>
      </c>
      <c r="AJ442" s="42">
        <f t="shared" si="526"/>
        <v>21333.324908731935</v>
      </c>
      <c r="AK442" s="42">
        <f t="shared" si="521"/>
        <v>209223.89214162412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232352.42320202169</v>
      </c>
      <c r="K443" s="11">
        <f t="shared" si="511"/>
        <v>2323.5242320202169</v>
      </c>
      <c r="L443" s="24">
        <f t="shared" si="517"/>
        <v>25734.626344292403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L'!$B$136:$AV$256, 46)</f>
        <v>10.165264022453528</v>
      </c>
      <c r="S443" s="46">
        <f>VLOOKUP(I443, '[1]Lapse Rates'!$A$4:$F$24, 4)</f>
        <v>1.7228968999999999E-3</v>
      </c>
      <c r="T443" s="33">
        <f t="shared" si="527"/>
        <v>0.94535656049292327</v>
      </c>
      <c r="U443" s="33">
        <f t="shared" si="518"/>
        <v>9.6097990327691247E-3</v>
      </c>
      <c r="V443" s="39">
        <f t="shared" si="513"/>
        <v>1.6287518874679198E-3</v>
      </c>
      <c r="W443" s="32">
        <f t="shared" si="519"/>
        <v>0.9341180095726862</v>
      </c>
      <c r="X443" s="32"/>
      <c r="Y443" s="5">
        <f t="shared" si="524"/>
        <v>0</v>
      </c>
      <c r="Z443" s="5">
        <f t="shared" si="514"/>
        <v>5.6932113606909267</v>
      </c>
      <c r="AA443" s="5">
        <f t="shared" si="520"/>
        <v>0</v>
      </c>
      <c r="AB443" s="5">
        <f t="shared" si="505"/>
        <v>5.6255295478694922</v>
      </c>
      <c r="AC443" s="32"/>
      <c r="AD443" s="5">
        <f t="shared" si="525"/>
        <v>217044.58308086294</v>
      </c>
      <c r="AE443" s="5">
        <f t="shared" si="507"/>
        <v>-2170.4458308086291</v>
      </c>
      <c r="AF443" s="5">
        <f t="shared" si="507"/>
        <v>-24039.177937827233</v>
      </c>
      <c r="AG443" s="5">
        <f t="shared" ref="AG443:AG456" si="528">-U443*M443</f>
        <v>-5787.2996617055169</v>
      </c>
      <c r="AH443" s="5">
        <f t="shared" si="508"/>
        <v>185047.65965052159</v>
      </c>
      <c r="AI443" s="42">
        <f t="shared" si="523"/>
        <v>0</v>
      </c>
      <c r="AJ443" s="42">
        <f t="shared" si="526"/>
        <v>21079.711368264812</v>
      </c>
      <c r="AK443" s="42">
        <f t="shared" si="521"/>
        <v>206127.37101878639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232352.42320202169</v>
      </c>
      <c r="K444" s="11">
        <f t="shared" si="511"/>
        <v>2323.5242320202169</v>
      </c>
      <c r="L444" s="24">
        <f t="shared" si="517"/>
        <v>25734.626344292403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L'!$B$136:$AV$256, 46)</f>
        <v>11.39935865796142</v>
      </c>
      <c r="S444" s="46">
        <f>VLOOKUP(I444, '[1]Lapse Rates'!$A$4:$F$24, 4)</f>
        <v>1.5750323E-3</v>
      </c>
      <c r="T444" s="33">
        <f t="shared" si="527"/>
        <v>0.9341180095726862</v>
      </c>
      <c r="U444" s="33">
        <f t="shared" si="518"/>
        <v>1.0648346219980089E-2</v>
      </c>
      <c r="V444" s="39">
        <f t="shared" si="513"/>
        <v>1.4712660370886899E-3</v>
      </c>
      <c r="W444" s="32">
        <f t="shared" si="519"/>
        <v>0.92199839731561739</v>
      </c>
      <c r="X444" s="32"/>
      <c r="Y444" s="5">
        <f t="shared" si="524"/>
        <v>0</v>
      </c>
      <c r="Z444" s="5">
        <f t="shared" si="514"/>
        <v>5.6255295478694922</v>
      </c>
      <c r="AA444" s="5">
        <f t="shared" si="520"/>
        <v>0</v>
      </c>
      <c r="AB444" s="5">
        <f t="shared" si="505"/>
        <v>5.552541728169869</v>
      </c>
      <c r="AC444" s="32"/>
      <c r="AD444" s="5">
        <f t="shared" si="525"/>
        <v>214228.56180466406</v>
      </c>
      <c r="AE444" s="5">
        <f t="shared" si="507"/>
        <v>-2142.2856180466406</v>
      </c>
      <c r="AF444" s="5">
        <f t="shared" si="507"/>
        <v>-23727.284244953862</v>
      </c>
      <c r="AG444" s="5">
        <f t="shared" si="528"/>
        <v>-6412.7428957123893</v>
      </c>
      <c r="AH444" s="5">
        <f t="shared" si="508"/>
        <v>181946.24904595118</v>
      </c>
      <c r="AI444" s="42">
        <f t="shared" si="523"/>
        <v>0</v>
      </c>
      <c r="AJ444" s="42">
        <f t="shared" si="526"/>
        <v>20806.215558355816</v>
      </c>
      <c r="AK444" s="42">
        <f t="shared" si="521"/>
        <v>202752.464604307</v>
      </c>
    </row>
    <row r="445" spans="1:39" ht="15" x14ac:dyDescent="0.2">
      <c r="A445" s="12"/>
      <c r="B445" s="13">
        <v>1</v>
      </c>
      <c r="C445" s="10">
        <f>$H$435*0.14+$B$448</f>
        <v>32705.199040353054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232352.42320202169</v>
      </c>
      <c r="K445" s="11">
        <f t="shared" si="511"/>
        <v>2323.5242320202169</v>
      </c>
      <c r="L445" s="24">
        <f t="shared" si="517"/>
        <v>25734.626344292403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L'!$B$136:$AV$256, 46)</f>
        <v>12.83394944995473</v>
      </c>
      <c r="S445" s="46">
        <f>VLOOKUP(I445, '[1]Lapse Rates'!$A$4:$F$24, 4)</f>
        <v>1.4424080000000001E-3</v>
      </c>
      <c r="T445" s="33">
        <f t="shared" si="527"/>
        <v>0.92199839731561739</v>
      </c>
      <c r="U445" s="33">
        <f t="shared" si="518"/>
        <v>1.183288082408791E-2</v>
      </c>
      <c r="V445" s="39">
        <f t="shared" si="513"/>
        <v>1.3298978642752252E-3</v>
      </c>
      <c r="W445" s="32">
        <f t="shared" si="519"/>
        <v>0.90883561862725426</v>
      </c>
      <c r="X445" s="32"/>
      <c r="Y445" s="5">
        <f t="shared" si="524"/>
        <v>0</v>
      </c>
      <c r="Z445" s="5">
        <f t="shared" si="514"/>
        <v>5.552541728169869</v>
      </c>
      <c r="AA445" s="5">
        <f t="shared" si="520"/>
        <v>0</v>
      </c>
      <c r="AB445" s="5">
        <f t="shared" si="505"/>
        <v>5.4732716577027274</v>
      </c>
      <c r="AC445" s="32"/>
      <c r="AD445" s="5">
        <f t="shared" si="525"/>
        <v>211170.15828035097</v>
      </c>
      <c r="AE445" s="5">
        <f t="shared" si="507"/>
        <v>-2111.7015828035096</v>
      </c>
      <c r="AF445" s="5">
        <f t="shared" si="507"/>
        <v>-23388.545053756221</v>
      </c>
      <c r="AG445" s="5">
        <f t="shared" si="528"/>
        <v>-7126.1039858096374</v>
      </c>
      <c r="AH445" s="5">
        <f t="shared" si="508"/>
        <v>178543.80765798161</v>
      </c>
      <c r="AI445" s="42">
        <f t="shared" si="523"/>
        <v>0</v>
      </c>
      <c r="AJ445" s="42">
        <f t="shared" si="526"/>
        <v>20509.179306372938</v>
      </c>
      <c r="AK445" s="42">
        <f t="shared" si="521"/>
        <v>199052.98696435455</v>
      </c>
    </row>
    <row r="446" spans="1:39" ht="15" x14ac:dyDescent="0.2">
      <c r="A446" s="12"/>
      <c r="B446" s="70" t="s">
        <v>49</v>
      </c>
      <c r="C446" s="10">
        <f>$H$435*0.11+$B$448</f>
        <v>25734.626344292403</v>
      </c>
      <c r="D446" s="1"/>
      <c r="E446" s="1"/>
      <c r="F446" s="1"/>
      <c r="I446" s="2">
        <f t="shared" si="510"/>
        <v>10</v>
      </c>
      <c r="J446" s="11">
        <f t="shared" si="500"/>
        <v>232352.42320202169</v>
      </c>
      <c r="K446" s="11">
        <f t="shared" si="511"/>
        <v>2323.5242320202169</v>
      </c>
      <c r="L446" s="24">
        <f t="shared" si="517"/>
        <v>25734.626344292403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L'!$B$136:$AV$256, 46)</f>
        <v>14.55129849647183</v>
      </c>
      <c r="S446" s="46">
        <f>VLOOKUP(I446, '[1]Lapse Rates'!$A$4:$F$24, 4)</f>
        <v>1.4007732E-3</v>
      </c>
      <c r="T446" s="33">
        <f t="shared" si="527"/>
        <v>0.90883561862725426</v>
      </c>
      <c r="U446" s="33">
        <f t="shared" si="518"/>
        <v>1.322473837087081E-2</v>
      </c>
      <c r="V446" s="39">
        <f t="shared" si="513"/>
        <v>1.2730725777784786E-3</v>
      </c>
      <c r="W446" s="32">
        <f t="shared" si="519"/>
        <v>0.89433780767860493</v>
      </c>
      <c r="X446" s="32"/>
      <c r="Y446" s="5">
        <f t="shared" si="524"/>
        <v>0</v>
      </c>
      <c r="Z446" s="5">
        <f t="shared" si="514"/>
        <v>5.4732716577027274</v>
      </c>
      <c r="AA446" s="5">
        <f t="shared" si="520"/>
        <v>0</v>
      </c>
      <c r="AB446" s="5">
        <f t="shared" si="505"/>
        <v>5.3859616358047857</v>
      </c>
      <c r="AC446" s="32"/>
      <c r="AD446" s="5">
        <f t="shared" si="525"/>
        <v>207801.55677530749</v>
      </c>
      <c r="AE446" s="5">
        <f t="shared" si="507"/>
        <v>-2078.0155677530752</v>
      </c>
      <c r="AF446" s="5">
        <f t="shared" si="507"/>
        <v>-23015.449306182538</v>
      </c>
      <c r="AG446" s="5">
        <f t="shared" si="528"/>
        <v>-7964.3209643511564</v>
      </c>
      <c r="AH446" s="5">
        <f>SUM(AD446:AG446)</f>
        <v>174743.77093702072</v>
      </c>
      <c r="AI446" s="42">
        <f t="shared" si="523"/>
        <v>0</v>
      </c>
      <c r="AJ446" s="42">
        <f t="shared" si="526"/>
        <v>20182.016320410708</v>
      </c>
      <c r="AK446" s="42">
        <f t="shared" si="521"/>
        <v>194925.78725743142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232352.42320202169</v>
      </c>
      <c r="K447" s="11">
        <f t="shared" si="511"/>
        <v>2323.5242320202169</v>
      </c>
      <c r="L447" s="24">
        <f t="shared" si="517"/>
        <v>25734.626344292403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L'!$B$136:$AV$256, 46)</f>
        <v>16.549859427370812</v>
      </c>
      <c r="S447" s="46">
        <f>VLOOKUP(I447, '[1]Lapse Rates'!$A$4:$F$24, 4)</f>
        <v>1.2298243999999999E-3</v>
      </c>
      <c r="T447" s="33">
        <f t="shared" si="527"/>
        <v>0.89433780767860493</v>
      </c>
      <c r="U447" s="33">
        <f t="shared" si="518"/>
        <v>1.4801164997663903E-2</v>
      </c>
      <c r="V447" s="39">
        <f t="shared" si="513"/>
        <v>1.0998784577256557E-3</v>
      </c>
      <c r="W447" s="32">
        <f t="shared" si="519"/>
        <v>0.87843676422321537</v>
      </c>
      <c r="X447" s="31"/>
      <c r="Y447" s="5">
        <f t="shared" si="524"/>
        <v>0</v>
      </c>
      <c r="Z447" s="5">
        <f t="shared" si="514"/>
        <v>5.3859616358047857</v>
      </c>
      <c r="AA447" s="5">
        <f t="shared" si="520"/>
        <v>0</v>
      </c>
      <c r="AB447" s="5">
        <f t="shared" si="505"/>
        <v>5.2902009408138273</v>
      </c>
      <c r="AC447" s="32"/>
      <c r="AD447" s="5">
        <f t="shared" si="525"/>
        <v>204106.91079700709</v>
      </c>
      <c r="AE447" s="5">
        <f t="shared" si="507"/>
        <v>-2041.0691079700709</v>
      </c>
      <c r="AF447" s="5">
        <f t="shared" si="507"/>
        <v>-22606.241894373732</v>
      </c>
      <c r="AG447" s="5">
        <f t="shared" si="528"/>
        <v>-8913.6907953781356</v>
      </c>
      <c r="AH447" s="5">
        <f t="shared" ref="AH447:AH456" si="529">SUM(AD447:AG447)</f>
        <v>170545.90899928514</v>
      </c>
      <c r="AI447" s="42">
        <f t="shared" si="523"/>
        <v>0</v>
      </c>
      <c r="AJ447" s="42">
        <f t="shared" si="526"/>
        <v>19823.187432531005</v>
      </c>
      <c r="AK447" s="42">
        <f t="shared" ref="AK447:AK456" si="530">SUM(AH447:AJ447)</f>
        <v>190369.09643181614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232352.42320202169</v>
      </c>
      <c r="K448" s="11">
        <f t="shared" si="511"/>
        <v>2323.5242320202169</v>
      </c>
      <c r="L448" s="24">
        <f t="shared" si="517"/>
        <v>25734.626344292403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L'!$B$136:$AV$256, 46)</f>
        <v>18.867842402823111</v>
      </c>
      <c r="S448" s="46">
        <f>VLOOKUP(I448, '[1]Lapse Rates'!$A$4:$F$24, 4)</f>
        <v>1.0984558E-3</v>
      </c>
      <c r="T448" s="33">
        <f t="shared" si="527"/>
        <v>0.87843676422321537</v>
      </c>
      <c r="U448" s="33">
        <f t="shared" si="518"/>
        <v>1.6574206428209511E-2</v>
      </c>
      <c r="V448" s="39">
        <f t="shared" si="513"/>
        <v>9.6492395859422344E-4</v>
      </c>
      <c r="W448" s="32">
        <f t="shared" si="519"/>
        <v>0.8608976338364116</v>
      </c>
      <c r="X448" s="31"/>
      <c r="Y448" s="5">
        <f t="shared" si="524"/>
        <v>0</v>
      </c>
      <c r="Z448" s="5">
        <f t="shared" si="514"/>
        <v>5.2902009408138273</v>
      </c>
      <c r="AA448" s="5">
        <f t="shared" si="520"/>
        <v>0</v>
      </c>
      <c r="AB448" s="5">
        <f t="shared" si="505"/>
        <v>5.184575211276683</v>
      </c>
      <c r="AC448" s="32"/>
      <c r="AD448" s="5">
        <f t="shared" si="525"/>
        <v>200031.65135077701</v>
      </c>
      <c r="AE448" s="5">
        <f t="shared" si="507"/>
        <v>-2000.3165135077702</v>
      </c>
      <c r="AF448" s="5">
        <f t="shared" si="507"/>
        <v>-22154.878927465514</v>
      </c>
      <c r="AG448" s="5">
        <f t="shared" si="528"/>
        <v>-9981.4677630541846</v>
      </c>
      <c r="AH448" s="5">
        <f t="shared" si="529"/>
        <v>165894.98814674956</v>
      </c>
      <c r="AI448" s="42">
        <f t="shared" si="523"/>
        <v>0</v>
      </c>
      <c r="AJ448" s="42">
        <f t="shared" si="526"/>
        <v>19427.392916248409</v>
      </c>
      <c r="AK448" s="42">
        <f t="shared" si="530"/>
        <v>185322.38106299797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232352.42320202169</v>
      </c>
      <c r="K449" s="11">
        <f t="shared" si="511"/>
        <v>2323.5242320202169</v>
      </c>
      <c r="L449" s="24">
        <f t="shared" si="517"/>
        <v>25734.626344292403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L'!$B$136:$AV$256, 46)</f>
        <v>21.570990479346715</v>
      </c>
      <c r="S449" s="46">
        <f>VLOOKUP(I449, '[1]Lapse Rates'!$A$4:$F$24, 4)</f>
        <v>9.9047419999999994E-4</v>
      </c>
      <c r="T449" s="33">
        <f t="shared" si="527"/>
        <v>0.8608976338364116</v>
      </c>
      <c r="U449" s="33">
        <f t="shared" si="518"/>
        <v>1.857041466317735E-2</v>
      </c>
      <c r="V449" s="39">
        <f t="shared" si="513"/>
        <v>8.5269689515601269E-4</v>
      </c>
      <c r="W449" s="32">
        <f t="shared" si="519"/>
        <v>0.84147452227807829</v>
      </c>
      <c r="X449" s="31"/>
      <c r="Y449" s="5">
        <f t="shared" si="524"/>
        <v>0</v>
      </c>
      <c r="Z449" s="5">
        <f t="shared" si="514"/>
        <v>5.184575211276683</v>
      </c>
      <c r="AA449" s="5">
        <f t="shared" si="520"/>
        <v>0</v>
      </c>
      <c r="AB449" s="5">
        <f t="shared" si="505"/>
        <v>5.067603600770048</v>
      </c>
      <c r="AC449" s="32"/>
      <c r="AD449" s="5">
        <f t="shared" si="525"/>
        <v>195518.64431407506</v>
      </c>
      <c r="AE449" s="5">
        <f t="shared" si="507"/>
        <v>-1955.1864431407507</v>
      </c>
      <c r="AF449" s="5">
        <f t="shared" si="507"/>
        <v>-21655.032409068299</v>
      </c>
      <c r="AG449" s="5">
        <f t="shared" si="528"/>
        <v>-11183.642252190632</v>
      </c>
      <c r="AH449" s="5">
        <f t="shared" si="529"/>
        <v>160724.7832096754</v>
      </c>
      <c r="AI449" s="42">
        <f t="shared" si="523"/>
        <v>0</v>
      </c>
      <c r="AJ449" s="42">
        <f t="shared" si="526"/>
        <v>18989.083823966885</v>
      </c>
      <c r="AK449" s="42">
        <f t="shared" si="530"/>
        <v>179713.86703364228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232352.42320202169</v>
      </c>
      <c r="K450" s="11">
        <f t="shared" si="511"/>
        <v>2323.5242320202169</v>
      </c>
      <c r="L450" s="24">
        <f t="shared" si="517"/>
        <v>25734.626344292403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L'!$B$136:$AV$256, 46)</f>
        <v>24.631668367311853</v>
      </c>
      <c r="S450" s="46">
        <f>VLOOKUP(I450, '[1]Lapse Rates'!$A$4:$F$24, 4)</f>
        <v>9.2791330000000004E-4</v>
      </c>
      <c r="T450" s="33">
        <f t="shared" si="527"/>
        <v>0.84147452227807829</v>
      </c>
      <c r="U450" s="33">
        <f t="shared" si="518"/>
        <v>2.0726921372295794E-2</v>
      </c>
      <c r="V450" s="39">
        <f t="shared" si="513"/>
        <v>7.8081540083297513E-4</v>
      </c>
      <c r="W450" s="32">
        <f t="shared" si="519"/>
        <v>0.8199667855049495</v>
      </c>
      <c r="X450" s="31"/>
      <c r="Y450" s="5">
        <f t="shared" si="524"/>
        <v>0</v>
      </c>
      <c r="Z450" s="5">
        <f t="shared" si="514"/>
        <v>5.067603600770048</v>
      </c>
      <c r="AA450" s="5">
        <f t="shared" si="520"/>
        <v>0</v>
      </c>
      <c r="AB450" s="5">
        <f t="shared" si="505"/>
        <v>4.9380777726786027</v>
      </c>
      <c r="AC450" s="32"/>
      <c r="AD450" s="5">
        <f t="shared" si="525"/>
        <v>190521.26955724737</v>
      </c>
      <c r="AE450" s="5">
        <f t="shared" si="507"/>
        <v>-1905.2126955724736</v>
      </c>
      <c r="AF450" s="5">
        <f t="shared" si="507"/>
        <v>-21101.538839700432</v>
      </c>
      <c r="AG450" s="5">
        <f t="shared" si="528"/>
        <v>-12482.353131116324</v>
      </c>
      <c r="AH450" s="5">
        <f t="shared" si="529"/>
        <v>155032.16489085817</v>
      </c>
      <c r="AI450" s="42">
        <f t="shared" si="523"/>
        <v>0</v>
      </c>
      <c r="AJ450" s="42">
        <f t="shared" si="526"/>
        <v>18503.732310043546</v>
      </c>
      <c r="AK450" s="42">
        <f t="shared" si="530"/>
        <v>173535.8972009017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232352.42320202169</v>
      </c>
      <c r="K451" s="11">
        <f t="shared" si="511"/>
        <v>2323.5242320202169</v>
      </c>
      <c r="L451" s="24">
        <f t="shared" si="517"/>
        <v>25734.626344292403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L'!$B$136:$AV$256, 46)</f>
        <v>28.081410267240518</v>
      </c>
      <c r="S451" s="46">
        <f>VLOOKUP(I451, '[1]Lapse Rates'!$A$4:$F$24, 4)</f>
        <v>7.1178370000000003E-4</v>
      </c>
      <c r="T451" s="33">
        <f t="shared" si="527"/>
        <v>0.8199667855049495</v>
      </c>
      <c r="U451" s="33">
        <f t="shared" si="518"/>
        <v>2.3025823709274893E-2</v>
      </c>
      <c r="V451" s="39">
        <f t="shared" si="513"/>
        <v>5.8363899246381939E-4</v>
      </c>
      <c r="W451" s="32">
        <f t="shared" si="519"/>
        <v>0.79635732280321081</v>
      </c>
      <c r="X451" s="31"/>
      <c r="Y451" s="5">
        <f t="shared" si="524"/>
        <v>0</v>
      </c>
      <c r="Z451" s="5">
        <f t="shared" si="514"/>
        <v>4.9380777726786027</v>
      </c>
      <c r="AA451" s="5">
        <f t="shared" si="520"/>
        <v>0</v>
      </c>
      <c r="AB451" s="5">
        <f t="shared" si="505"/>
        <v>4.7958947415445481</v>
      </c>
      <c r="AC451" s="32"/>
      <c r="AD451" s="5">
        <f t="shared" si="525"/>
        <v>185035.55368800063</v>
      </c>
      <c r="AE451" s="5">
        <f t="shared" si="507"/>
        <v>-1850.3555368800064</v>
      </c>
      <c r="AF451" s="5">
        <f t="shared" si="507"/>
        <v>-20493.958138881677</v>
      </c>
      <c r="AG451" s="5">
        <f t="shared" si="528"/>
        <v>-13866.81878661291</v>
      </c>
      <c r="AH451" s="5">
        <f t="shared" si="529"/>
        <v>148824.42122562602</v>
      </c>
      <c r="AI451" s="42">
        <f t="shared" si="523"/>
        <v>0</v>
      </c>
      <c r="AJ451" s="42">
        <f t="shared" si="526"/>
        <v>17970.952364054436</v>
      </c>
      <c r="AK451" s="42">
        <f t="shared" si="530"/>
        <v>166795.37358968047</v>
      </c>
    </row>
    <row r="452" spans="1:37" ht="15" x14ac:dyDescent="0.2">
      <c r="I452" s="2">
        <f t="shared" si="510"/>
        <v>16</v>
      </c>
      <c r="J452" s="11">
        <f t="shared" si="500"/>
        <v>232352.42320202169</v>
      </c>
      <c r="K452" s="11">
        <f t="shared" si="511"/>
        <v>2323.5242320202169</v>
      </c>
      <c r="L452" s="24">
        <f t="shared" si="517"/>
        <v>25734.626344292403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L'!$B$136:$AV$256, 46)</f>
        <v>31.900905698539503</v>
      </c>
      <c r="S452" s="46">
        <f>VLOOKUP(I452, '[1]Lapse Rates'!$A$4:$F$24, 4)</f>
        <v>6.4944269999999999E-4</v>
      </c>
      <c r="T452" s="33">
        <f t="shared" si="527"/>
        <v>0.79635732280321081</v>
      </c>
      <c r="U452" s="33">
        <f t="shared" si="518"/>
        <v>2.540451985708661E-2</v>
      </c>
      <c r="V452" s="39">
        <f t="shared" si="513"/>
        <v>5.171884498860888E-4</v>
      </c>
      <c r="W452" s="32">
        <f t="shared" si="519"/>
        <v>0.7704356144962381</v>
      </c>
      <c r="X452" s="31"/>
      <c r="Y452" s="5">
        <f t="shared" si="524"/>
        <v>0</v>
      </c>
      <c r="Z452" s="5">
        <f t="shared" si="514"/>
        <v>4.7958947415445481</v>
      </c>
      <c r="AA452" s="5">
        <f t="shared" si="520"/>
        <v>0</v>
      </c>
      <c r="AB452" s="5">
        <f t="shared" si="505"/>
        <v>4.63978669682455</v>
      </c>
      <c r="AC452" s="32"/>
      <c r="AD452" s="5">
        <f t="shared" si="525"/>
        <v>179012.58194933954</v>
      </c>
      <c r="AE452" s="5">
        <f t="shared" si="507"/>
        <v>-1790.1258194933955</v>
      </c>
      <c r="AF452" s="5">
        <f t="shared" si="507"/>
        <v>-19826.872661395995</v>
      </c>
      <c r="AG452" s="5">
        <f t="shared" si="528"/>
        <v>-15299.338589013412</v>
      </c>
      <c r="AH452" s="5">
        <f t="shared" si="529"/>
        <v>142096.24487943674</v>
      </c>
      <c r="AI452" s="42">
        <f t="shared" si="523"/>
        <v>0</v>
      </c>
      <c r="AJ452" s="42">
        <f t="shared" si="526"/>
        <v>17385.993423612053</v>
      </c>
      <c r="AK452" s="42">
        <f t="shared" si="530"/>
        <v>159482.2383030488</v>
      </c>
    </row>
    <row r="453" spans="1:37" ht="15" x14ac:dyDescent="0.2">
      <c r="I453" s="2">
        <f t="shared" si="510"/>
        <v>17</v>
      </c>
      <c r="J453" s="11">
        <f t="shared" si="500"/>
        <v>232352.42320202169</v>
      </c>
      <c r="K453" s="11">
        <f t="shared" si="511"/>
        <v>2323.5242320202169</v>
      </c>
      <c r="L453" s="24">
        <f t="shared" si="517"/>
        <v>25734.626344292403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L'!$B$136:$AV$256, 46)</f>
        <v>36.155619078529583</v>
      </c>
      <c r="S453" s="46">
        <f>VLOOKUP(I453, '[1]Lapse Rates'!$A$4:$F$24, 4)</f>
        <v>5.2983399999999997E-4</v>
      </c>
      <c r="T453" s="33">
        <f t="shared" si="527"/>
        <v>0.7704356144962381</v>
      </c>
      <c r="U453" s="33">
        <f t="shared" si="518"/>
        <v>2.785557660225885E-2</v>
      </c>
      <c r="V453" s="39">
        <f t="shared" si="513"/>
        <v>4.0820298337099979E-4</v>
      </c>
      <c r="W453" s="32">
        <f t="shared" si="519"/>
        <v>0.74217183491060823</v>
      </c>
      <c r="X453" s="31"/>
      <c r="Y453" s="5">
        <f t="shared" si="524"/>
        <v>0</v>
      </c>
      <c r="Z453" s="5">
        <f t="shared" si="514"/>
        <v>4.63978669682455</v>
      </c>
      <c r="AA453" s="5">
        <f t="shared" si="520"/>
        <v>0</v>
      </c>
      <c r="AB453" s="5">
        <f t="shared" si="505"/>
        <v>4.4695740196638072</v>
      </c>
      <c r="AC453" s="32"/>
      <c r="AD453" s="5">
        <f t="shared" si="525"/>
        <v>172445.42427377062</v>
      </c>
      <c r="AE453" s="5">
        <f t="shared" si="507"/>
        <v>-1724.4542427377062</v>
      </c>
      <c r="AF453" s="5">
        <f t="shared" si="507"/>
        <v>-19099.514854682369</v>
      </c>
      <c r="AG453" s="5">
        <f t="shared" si="528"/>
        <v>-16775.436041601744</v>
      </c>
      <c r="AH453" s="5">
        <f t="shared" si="529"/>
        <v>134846.01913474879</v>
      </c>
      <c r="AI453" s="42">
        <f t="shared" si="523"/>
        <v>0</v>
      </c>
      <c r="AJ453" s="42">
        <f t="shared" si="526"/>
        <v>16748.18232311929</v>
      </c>
      <c r="AK453" s="42">
        <f t="shared" si="530"/>
        <v>151594.20145786807</v>
      </c>
    </row>
    <row r="454" spans="1:37" ht="15" x14ac:dyDescent="0.2">
      <c r="I454" s="2">
        <f t="shared" si="510"/>
        <v>18</v>
      </c>
      <c r="J454" s="11">
        <f t="shared" si="500"/>
        <v>232352.42320202169</v>
      </c>
      <c r="K454" s="11">
        <f t="shared" si="511"/>
        <v>2323.5242320202169</v>
      </c>
      <c r="L454" s="24">
        <f t="shared" si="517"/>
        <v>25734.626344292403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L'!$B$136:$AV$256, 46)</f>
        <v>40.994961324860881</v>
      </c>
      <c r="S454" s="46">
        <f>VLOOKUP(I454, '[1]Lapse Rates'!$A$4:$F$24, 4)</f>
        <v>4.565131E-4</v>
      </c>
      <c r="T454" s="33">
        <f t="shared" si="527"/>
        <v>0.74217183491060823</v>
      </c>
      <c r="U454" s="33">
        <f t="shared" si="518"/>
        <v>3.0425305668561418E-2</v>
      </c>
      <c r="V454" s="39">
        <f t="shared" si="513"/>
        <v>3.3881116508773E-4</v>
      </c>
      <c r="W454" s="32">
        <f t="shared" si="519"/>
        <v>0.71140771807695913</v>
      </c>
      <c r="X454" s="31"/>
      <c r="Y454" s="5">
        <f t="shared" si="524"/>
        <v>0</v>
      </c>
      <c r="Z454" s="5">
        <f t="shared" si="524"/>
        <v>4.4695740196638072</v>
      </c>
      <c r="AA454" s="5">
        <f t="shared" si="520"/>
        <v>0</v>
      </c>
      <c r="AB454" s="5">
        <f t="shared" si="505"/>
        <v>4.2843035864976899</v>
      </c>
      <c r="AC454" s="32"/>
      <c r="AD454" s="5">
        <f t="shared" si="525"/>
        <v>165297.30717980216</v>
      </c>
      <c r="AE454" s="5">
        <f t="shared" si="507"/>
        <v>-1652.9730717980215</v>
      </c>
      <c r="AF454" s="5">
        <f t="shared" si="507"/>
        <v>-18307.811803156255</v>
      </c>
      <c r="AG454" s="5">
        <f t="shared" si="528"/>
        <v>-18323.001407472075</v>
      </c>
      <c r="AH454" s="5">
        <f t="shared" si="529"/>
        <v>127013.52089737583</v>
      </c>
      <c r="AI454" s="42">
        <f t="shared" si="523"/>
        <v>0</v>
      </c>
      <c r="AJ454" s="42">
        <f t="shared" si="526"/>
        <v>16053.947641206536</v>
      </c>
      <c r="AK454" s="42">
        <f t="shared" si="530"/>
        <v>143067.46853858235</v>
      </c>
    </row>
    <row r="455" spans="1:37" ht="15" x14ac:dyDescent="0.2">
      <c r="I455" s="2">
        <f t="shared" si="510"/>
        <v>19</v>
      </c>
      <c r="J455" s="11">
        <f t="shared" si="500"/>
        <v>232352.42320202169</v>
      </c>
      <c r="K455" s="11">
        <f t="shared" si="511"/>
        <v>2323.5242320202169</v>
      </c>
      <c r="L455" s="24">
        <f t="shared" si="517"/>
        <v>25734.626344292403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L'!$B$136:$AV$256, 46)</f>
        <v>46.492962927374066</v>
      </c>
      <c r="S455" s="46">
        <f>VLOOKUP(I455, '[1]Lapse Rates'!$A$4:$F$24, 4)</f>
        <v>3.5534066900000001E-2</v>
      </c>
      <c r="T455" s="33">
        <f t="shared" si="527"/>
        <v>0.71140771807695913</v>
      </c>
      <c r="U455" s="33">
        <f t="shared" si="518"/>
        <v>3.3075452662799841E-2</v>
      </c>
      <c r="V455" s="39">
        <f t="shared" si="513"/>
        <v>2.5279209447323005E-2</v>
      </c>
      <c r="W455" s="32">
        <f t="shared" si="519"/>
        <v>0.65305305596683627</v>
      </c>
      <c r="X455" s="31"/>
      <c r="Y455" s="5">
        <f t="shared" si="524"/>
        <v>0</v>
      </c>
      <c r="Z455" s="5">
        <f t="shared" si="524"/>
        <v>4.2843035864976899</v>
      </c>
      <c r="AA455" s="5">
        <f t="shared" si="520"/>
        <v>0</v>
      </c>
      <c r="AB455" s="5">
        <f t="shared" si="505"/>
        <v>3.9328748884185183</v>
      </c>
      <c r="AC455" s="32"/>
      <c r="AD455" s="5">
        <f t="shared" si="525"/>
        <v>151738.4600333799</v>
      </c>
      <c r="AE455" s="5">
        <f t="shared" si="507"/>
        <v>-1517.384600333799</v>
      </c>
      <c r="AF455" s="5">
        <f t="shared" si="507"/>
        <v>-16806.076378304806</v>
      </c>
      <c r="AG455" s="5">
        <f t="shared" si="528"/>
        <v>-19918.996781665286</v>
      </c>
      <c r="AH455" s="5">
        <f t="shared" si="529"/>
        <v>113496.00227307601</v>
      </c>
      <c r="AI455" s="42">
        <f t="shared" si="523"/>
        <v>0</v>
      </c>
      <c r="AJ455" s="42">
        <f t="shared" si="526"/>
        <v>14737.107790163658</v>
      </c>
      <c r="AK455" s="42">
        <f t="shared" si="530"/>
        <v>128233.11006323967</v>
      </c>
    </row>
    <row r="456" spans="1:37" ht="15" x14ac:dyDescent="0.2">
      <c r="I456" s="2">
        <f t="shared" si="510"/>
        <v>20</v>
      </c>
      <c r="J456" s="11">
        <f t="shared" si="500"/>
        <v>232352.42320202169</v>
      </c>
      <c r="K456" s="11">
        <f t="shared" si="511"/>
        <v>2323.5242320202169</v>
      </c>
      <c r="L456" s="24">
        <f t="shared" si="517"/>
        <v>25734.626344292403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L'!$B$136:$AV$256, 46)</f>
        <v>52.75998421227272</v>
      </c>
      <c r="S456" s="46">
        <f>VLOOKUP(I456, '[1]Lapse Rates'!$A$4:$F$24, 4)</f>
        <v>0</v>
      </c>
      <c r="T456" s="33">
        <f t="shared" si="527"/>
        <v>0.65305305596683627</v>
      </c>
      <c r="U456" s="33">
        <f t="shared" si="518"/>
        <v>3.4455068922586735E-2</v>
      </c>
      <c r="V456" s="39">
        <f t="shared" si="513"/>
        <v>0</v>
      </c>
      <c r="W456" s="32">
        <f t="shared" si="519"/>
        <v>0.61859798704424951</v>
      </c>
      <c r="X456" s="31"/>
      <c r="Y456" s="5">
        <f t="shared" si="524"/>
        <v>0</v>
      </c>
      <c r="Z456" s="5">
        <f t="shared" si="524"/>
        <v>3.9328748884185183</v>
      </c>
      <c r="AA456" s="5">
        <f t="shared" si="520"/>
        <v>0</v>
      </c>
      <c r="AB456" s="5">
        <f t="shared" si="505"/>
        <v>3.7253764713967135</v>
      </c>
      <c r="AC456" s="32"/>
      <c r="AD456" s="5">
        <f>$W456*J456</f>
        <v>143732.74127762418</v>
      </c>
      <c r="AE456" s="5">
        <f t="shared" si="507"/>
        <v>-1437.327412776242</v>
      </c>
      <c r="AF456" s="5">
        <f t="shared" si="507"/>
        <v>-15919.388053915194</v>
      </c>
      <c r="AG456" s="5">
        <f t="shared" si="528"/>
        <v>-20749.841702180485</v>
      </c>
      <c r="AH456" s="5">
        <f t="shared" si="529"/>
        <v>105626.18410875226</v>
      </c>
      <c r="AI456" s="42">
        <f t="shared" si="523"/>
        <v>0</v>
      </c>
      <c r="AJ456" s="42">
        <f t="shared" si="526"/>
        <v>13959.565915168138</v>
      </c>
      <c r="AK456" s="42">
        <f t="shared" si="530"/>
        <v>119585.75002392039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4221751.1666901456</v>
      </c>
      <c r="AE459" s="21">
        <f t="shared" ref="AE459:AK459" si="531">SUM(AE436:AE456)</f>
        <v>-130530.02749483356</v>
      </c>
      <c r="AF459" s="21">
        <f t="shared" si="531"/>
        <v>-449029.82972032658</v>
      </c>
      <c r="AG459" s="21">
        <f t="shared" si="531"/>
        <v>-199675.25564505934</v>
      </c>
      <c r="AH459" s="21">
        <f t="shared" si="531"/>
        <v>3442516.0538299265</v>
      </c>
      <c r="AI459" s="21">
        <f t="shared" si="531"/>
        <v>0</v>
      </c>
      <c r="AJ459" s="21">
        <f t="shared" si="531"/>
        <v>387682.8990245249</v>
      </c>
      <c r="AK459" s="21">
        <f t="shared" si="531"/>
        <v>3830198.9528544508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2054497.2186354254</v>
      </c>
      <c r="AE461" s="21">
        <f t="shared" ref="AE461:AK461" si="532">AE436+NPV($D$6,AE437:AE456)</f>
        <v>-109063.40146166459</v>
      </c>
      <c r="AF461" s="21">
        <f t="shared" si="532"/>
        <v>-211272.20609703337</v>
      </c>
      <c r="AG461" s="21">
        <f t="shared" si="532"/>
        <v>-63245.658520930985</v>
      </c>
      <c r="AH461" s="21">
        <f t="shared" si="532"/>
        <v>1670915.9525557961</v>
      </c>
      <c r="AI461" s="21">
        <f t="shared" si="532"/>
        <v>0</v>
      </c>
      <c r="AJ461" s="21">
        <f t="shared" si="532"/>
        <v>177175.49977766399</v>
      </c>
      <c r="AK461" s="21">
        <f t="shared" si="532"/>
        <v>1848091.4523334601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3099777.6829815847</v>
      </c>
      <c r="AE463" s="21">
        <f t="shared" ref="AE463:AK463" si="533">AE436+NPV($D$7,AE437:AE456)</f>
        <v>-119391.30001087087</v>
      </c>
      <c r="AF463" s="21">
        <f t="shared" si="533"/>
        <v>-325660.77429995389</v>
      </c>
      <c r="AG463" s="21">
        <f t="shared" si="533"/>
        <v>-124666.64464438063</v>
      </c>
      <c r="AH463" s="21">
        <f t="shared" si="533"/>
        <v>2530058.9640263794</v>
      </c>
      <c r="AI463" s="21">
        <f t="shared" si="533"/>
        <v>0</v>
      </c>
      <c r="AJ463" s="21">
        <f t="shared" si="533"/>
        <v>278707.07273123896</v>
      </c>
      <c r="AK463" s="21">
        <f t="shared" si="533"/>
        <v>2808766.0367576191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R10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-2441.5449110373338</v>
      </c>
      <c r="C19" s="60">
        <v>-3459.8789564849826</v>
      </c>
      <c r="D19" s="60">
        <v>-3240.4953349075977</v>
      </c>
      <c r="E19" s="60">
        <v>-3316.9473213347028</v>
      </c>
      <c r="F19" s="60">
        <v>-2356.2965304943532</v>
      </c>
      <c r="G19" s="60">
        <v>-2207.0367485840088</v>
      </c>
      <c r="H19" s="60">
        <v>-2258.8515683768883</v>
      </c>
      <c r="I19" s="60">
        <v>-3127.4384712880492</v>
      </c>
      <c r="J19" s="60">
        <v>-3201.2315068820162</v>
      </c>
      <c r="K19" s="60">
        <v>-2998.1986750958372</v>
      </c>
      <c r="L19" s="60">
        <v>-2129.9586736230481</v>
      </c>
      <c r="M19" s="60">
        <v>-2179.9678021047107</v>
      </c>
      <c r="N19" s="60">
        <v>-2041.8545252466174</v>
      </c>
      <c r="O19" s="60">
        <v>-2893.5702529990372</v>
      </c>
      <c r="P19" s="60">
        <v>-1970.5335751329706</v>
      </c>
    </row>
    <row r="20" spans="1:16" x14ac:dyDescent="0.15">
      <c r="A20">
        <f t="shared" si="0"/>
        <v>19</v>
      </c>
      <c r="B20" s="60">
        <v>-2528.3444079115779</v>
      </c>
      <c r="C20" s="60">
        <v>-3562.5013317779885</v>
      </c>
      <c r="D20" s="60">
        <v>-3338.6906458227222</v>
      </c>
      <c r="E20" s="60">
        <v>-3415.3469501799877</v>
      </c>
      <c r="F20" s="60">
        <v>-2440.0737978114812</v>
      </c>
      <c r="G20" s="60">
        <v>-2286.9460686252032</v>
      </c>
      <c r="H20" s="60">
        <v>-2339.1734632975722</v>
      </c>
      <c r="I20" s="60">
        <v>-3222.2206147537659</v>
      </c>
      <c r="J20" s="60">
        <v>-3296.2113920606885</v>
      </c>
      <c r="K20" s="60">
        <v>-3089.0779603359415</v>
      </c>
      <c r="L20" s="60">
        <v>-2207.0842937775542</v>
      </c>
      <c r="M20" s="60">
        <v>-2257.491914525408</v>
      </c>
      <c r="N20" s="60">
        <v>-2115.797610786808</v>
      </c>
      <c r="O20" s="60">
        <v>-2981.2890251143663</v>
      </c>
      <c r="P20" s="60">
        <v>-2041.8998878801403</v>
      </c>
    </row>
    <row r="21" spans="1:16" x14ac:dyDescent="0.15">
      <c r="A21">
        <f t="shared" si="0"/>
        <v>20</v>
      </c>
      <c r="B21" s="60">
        <v>-2619.1778627437311</v>
      </c>
      <c r="C21" s="60">
        <v>-3668.505151448187</v>
      </c>
      <c r="D21" s="60">
        <v>-3440.3082982899573</v>
      </c>
      <c r="E21" s="60">
        <v>-3516.9914504991089</v>
      </c>
      <c r="F21" s="60">
        <v>-2527.7458481690692</v>
      </c>
      <c r="G21" s="60">
        <v>-2370.6879221517502</v>
      </c>
      <c r="H21" s="60">
        <v>-2423.2309059831132</v>
      </c>
      <c r="I21" s="60">
        <v>-3320.3080869316882</v>
      </c>
      <c r="J21" s="60">
        <v>-3394.3253837624679</v>
      </c>
      <c r="K21" s="60">
        <v>-3183.1286005096099</v>
      </c>
      <c r="L21" s="60">
        <v>-2287.9100027761169</v>
      </c>
      <c r="M21" s="60">
        <v>-2338.622554399225</v>
      </c>
      <c r="N21" s="60">
        <v>-2193.2892698755022</v>
      </c>
      <c r="O21" s="60">
        <v>-3072.070525817926</v>
      </c>
      <c r="P21" s="60">
        <v>-2116.6920242900565</v>
      </c>
    </row>
    <row r="22" spans="1:16" x14ac:dyDescent="0.15">
      <c r="A22">
        <f t="shared" si="0"/>
        <v>21</v>
      </c>
      <c r="B22" s="60">
        <v>-2720.4088704252522</v>
      </c>
      <c r="C22" s="60">
        <v>-3787.0582538607218</v>
      </c>
      <c r="D22" s="60">
        <v>-3556.1531415491231</v>
      </c>
      <c r="E22" s="60">
        <v>-3630.6713432374422</v>
      </c>
      <c r="F22" s="60">
        <v>-2625.4547619929867</v>
      </c>
      <c r="G22" s="60">
        <v>-2465.6309305785667</v>
      </c>
      <c r="H22" s="60">
        <v>-2516.9127102018833</v>
      </c>
      <c r="I22" s="60">
        <v>-3432.1302124751664</v>
      </c>
      <c r="J22" s="60">
        <v>-3504.0584415585554</v>
      </c>
      <c r="K22" s="60">
        <v>-3290.3505152440034</v>
      </c>
      <c r="L22" s="60">
        <v>-2379.547831908239</v>
      </c>
      <c r="M22" s="60">
        <v>-2429.0434639823934</v>
      </c>
      <c r="N22" s="60">
        <v>-2281.1481717584461</v>
      </c>
      <c r="O22" s="60">
        <v>-3175.5669421444777</v>
      </c>
      <c r="P22" s="60">
        <v>-2201.4911229288473</v>
      </c>
    </row>
    <row r="23" spans="1:16" x14ac:dyDescent="0.15">
      <c r="A23">
        <f t="shared" si="0"/>
        <v>22</v>
      </c>
      <c r="B23" s="60">
        <v>-2835.6012057274861</v>
      </c>
      <c r="C23" s="60">
        <v>-3922.8783458790531</v>
      </c>
      <c r="D23" s="60">
        <v>-3688.8016931143184</v>
      </c>
      <c r="E23" s="60">
        <v>-3760.9109376699016</v>
      </c>
      <c r="F23" s="60">
        <v>-2736.640649085839</v>
      </c>
      <c r="G23" s="60">
        <v>-2573.6669609337068</v>
      </c>
      <c r="H23" s="60">
        <v>-2623.5175599329318</v>
      </c>
      <c r="I23" s="60">
        <v>-3560.1744972057363</v>
      </c>
      <c r="J23" s="60">
        <v>-3629.7782077555007</v>
      </c>
      <c r="K23" s="60">
        <v>-3413.1293796573004</v>
      </c>
      <c r="L23" s="60">
        <v>-2483.8240898352601</v>
      </c>
      <c r="M23" s="60">
        <v>-2531.9387869409561</v>
      </c>
      <c r="N23" s="60">
        <v>-2381.125643120884</v>
      </c>
      <c r="O23" s="60">
        <v>-3294.0814494463625</v>
      </c>
      <c r="P23" s="60">
        <v>-2297.9877765233368</v>
      </c>
    </row>
    <row r="24" spans="1:16" x14ac:dyDescent="0.15">
      <c r="A24">
        <f t="shared" si="0"/>
        <v>23</v>
      </c>
      <c r="B24" s="60">
        <v>-2970.3519071260148</v>
      </c>
      <c r="C24" s="60">
        <v>-4083.8469951573388</v>
      </c>
      <c r="D24" s="60">
        <v>-3845.5550143718347</v>
      </c>
      <c r="E24" s="60">
        <v>-3915.2680253285885</v>
      </c>
      <c r="F24" s="60">
        <v>-2866.706049276077</v>
      </c>
      <c r="G24" s="60">
        <v>-2699.8016428508131</v>
      </c>
      <c r="H24" s="60">
        <v>-2748.2255871812986</v>
      </c>
      <c r="I24" s="60">
        <v>-3711.4886706932029</v>
      </c>
      <c r="J24" s="60">
        <v>-3778.7802335598158</v>
      </c>
      <c r="K24" s="60">
        <v>-3558.2232063257593</v>
      </c>
      <c r="L24" s="60">
        <v>-2605.5703688451031</v>
      </c>
      <c r="M24" s="60">
        <v>-2652.3085473227407</v>
      </c>
      <c r="N24" s="60">
        <v>-2497.8542737973698</v>
      </c>
      <c r="O24" s="60">
        <v>-3434.1374182810346</v>
      </c>
      <c r="P24" s="60">
        <v>-2410.6534271046166</v>
      </c>
    </row>
    <row r="25" spans="1:16" x14ac:dyDescent="0.15">
      <c r="A25">
        <f t="shared" si="0"/>
        <v>24</v>
      </c>
      <c r="B25" s="60">
        <v>-3130.088292108082</v>
      </c>
      <c r="C25" s="60">
        <v>-4277.193662358829</v>
      </c>
      <c r="D25" s="60">
        <v>-4033.2394491319628</v>
      </c>
      <c r="E25" s="60">
        <v>-4100.6759264083084</v>
      </c>
      <c r="F25" s="60">
        <v>-3020.8900872533327</v>
      </c>
      <c r="G25" s="60">
        <v>-2848.98577100289</v>
      </c>
      <c r="H25" s="60">
        <v>-2896.0606832288427</v>
      </c>
      <c r="I25" s="60">
        <v>-3892.6628672135871</v>
      </c>
      <c r="J25" s="60">
        <v>-3957.7579284739677</v>
      </c>
      <c r="K25" s="60">
        <v>-3731.9519361887096</v>
      </c>
      <c r="L25" s="60">
        <v>-2749.5656734020276</v>
      </c>
      <c r="M25" s="60">
        <v>-2795.0023100224857</v>
      </c>
      <c r="N25" s="60">
        <v>-2635.916604992578</v>
      </c>
      <c r="O25" s="60">
        <v>-3601.8359146082639</v>
      </c>
      <c r="P25" s="60">
        <v>-2543.9115005978119</v>
      </c>
    </row>
    <row r="26" spans="1:16" x14ac:dyDescent="0.15">
      <c r="A26">
        <f t="shared" si="0"/>
        <v>25</v>
      </c>
      <c r="B26" s="60">
        <v>-3323.2628754935804</v>
      </c>
      <c r="C26" s="60">
        <v>-4514.4689993324846</v>
      </c>
      <c r="D26" s="60">
        <v>-4262.6975458598745</v>
      </c>
      <c r="E26" s="60">
        <v>-4328.2117672551249</v>
      </c>
      <c r="F26" s="60">
        <v>-3207.3520203852195</v>
      </c>
      <c r="G26" s="60">
        <v>-3028.8835136508706</v>
      </c>
      <c r="H26" s="60">
        <v>-3074.8467259339545</v>
      </c>
      <c r="I26" s="60">
        <v>-4114.1641674429447</v>
      </c>
      <c r="J26" s="60">
        <v>-4177.404828213711</v>
      </c>
      <c r="K26" s="60">
        <v>-3944.3531887834329</v>
      </c>
      <c r="L26" s="60">
        <v>-2923.2080913864079</v>
      </c>
      <c r="M26" s="60">
        <v>-2967.5723268264928</v>
      </c>
      <c r="N26" s="60">
        <v>-2802.4064412090406</v>
      </c>
      <c r="O26" s="60">
        <v>-3806.8666853212976</v>
      </c>
      <c r="P26" s="60">
        <v>-2704.6093724895131</v>
      </c>
    </row>
    <row r="27" spans="1:16" x14ac:dyDescent="0.15">
      <c r="A27">
        <f t="shared" si="0"/>
        <v>26</v>
      </c>
      <c r="B27" s="60">
        <v>-3552.9498105679909</v>
      </c>
      <c r="C27" s="60">
        <v>-4799.314127394432</v>
      </c>
      <c r="D27" s="60">
        <v>-4537.4031749349242</v>
      </c>
      <c r="E27" s="60">
        <v>-4601.369714137023</v>
      </c>
      <c r="F27" s="60">
        <v>-3429.0605322703368</v>
      </c>
      <c r="G27" s="60">
        <v>-3242.325383493916</v>
      </c>
      <c r="H27" s="60">
        <v>-3287.4316744916737</v>
      </c>
      <c r="I27" s="60">
        <v>-4379.3479402341254</v>
      </c>
      <c r="J27" s="60">
        <v>-4441.0959078860633</v>
      </c>
      <c r="K27" s="60">
        <v>-4198.6466309320986</v>
      </c>
      <c r="L27" s="60">
        <v>-3129.2308741977404</v>
      </c>
      <c r="M27" s="60">
        <v>-3172.7686989691701</v>
      </c>
      <c r="N27" s="60">
        <v>-2999.9457185311189</v>
      </c>
      <c r="O27" s="60">
        <v>-4052.3393509897746</v>
      </c>
      <c r="P27" s="60">
        <v>-2895.2787583356198</v>
      </c>
    </row>
    <row r="28" spans="1:16" x14ac:dyDescent="0.15">
      <c r="A28">
        <f t="shared" si="0"/>
        <v>27</v>
      </c>
      <c r="B28" s="60">
        <v>-3820.1656298066737</v>
      </c>
      <c r="C28" s="60">
        <v>-5132.4303006013288</v>
      </c>
      <c r="D28" s="60">
        <v>-4858.0823693341463</v>
      </c>
      <c r="E28" s="60">
        <v>-4920.8256780557249</v>
      </c>
      <c r="F28" s="60">
        <v>-3686.9986683484294</v>
      </c>
      <c r="G28" s="60">
        <v>-3490.2863454662806</v>
      </c>
      <c r="H28" s="60">
        <v>-3534.7601190975715</v>
      </c>
      <c r="I28" s="60">
        <v>-4688.9177206042596</v>
      </c>
      <c r="J28" s="60">
        <v>-4749.4863330954558</v>
      </c>
      <c r="K28" s="60">
        <v>-4495.5098295373446</v>
      </c>
      <c r="L28" s="60">
        <v>-3368.5766513161975</v>
      </c>
      <c r="M28" s="60">
        <v>-3411.504747819979</v>
      </c>
      <c r="N28" s="60">
        <v>-3229.4399539134288</v>
      </c>
      <c r="O28" s="60">
        <v>-4338.9102602659423</v>
      </c>
      <c r="P28" s="60">
        <v>-3116.7950138514793</v>
      </c>
    </row>
    <row r="29" spans="1:16" x14ac:dyDescent="0.15">
      <c r="A29">
        <f t="shared" si="0"/>
        <v>28</v>
      </c>
      <c r="B29" s="60">
        <v>-4120.4159528167293</v>
      </c>
      <c r="C29" s="60">
        <v>-5506.4057489766201</v>
      </c>
      <c r="D29" s="60">
        <v>-5217.9567550806123</v>
      </c>
      <c r="E29" s="60">
        <v>-5279.4771230601009</v>
      </c>
      <c r="F29" s="60">
        <v>-3976.8308244582831</v>
      </c>
      <c r="G29" s="60">
        <v>-3768.8290524724516</v>
      </c>
      <c r="H29" s="60">
        <v>-3812.6777848266679</v>
      </c>
      <c r="I29" s="60">
        <v>-5036.334044112733</v>
      </c>
      <c r="J29" s="60">
        <v>-5095.7237292866594</v>
      </c>
      <c r="K29" s="60">
        <v>-4828.6762141679628</v>
      </c>
      <c r="L29" s="60">
        <v>-3637.4471860084996</v>
      </c>
      <c r="M29" s="60">
        <v>-3679.7728606672617</v>
      </c>
      <c r="N29" s="60">
        <v>-3487.2497793380685</v>
      </c>
      <c r="O29" s="60">
        <v>-4660.5336024652097</v>
      </c>
      <c r="P29" s="60">
        <v>-3365.6472658039365</v>
      </c>
    </row>
    <row r="30" spans="1:16" x14ac:dyDescent="0.15">
      <c r="A30">
        <f t="shared" si="0"/>
        <v>29</v>
      </c>
      <c r="B30" s="60">
        <v>-4458.3693130826859</v>
      </c>
      <c r="C30" s="60">
        <v>-5926.7985749998825</v>
      </c>
      <c r="D30" s="60">
        <v>-5622.3591153115694</v>
      </c>
      <c r="E30" s="60">
        <v>-5682.6587952970995</v>
      </c>
      <c r="F30" s="60">
        <v>-4303.0659816124744</v>
      </c>
      <c r="G30" s="60">
        <v>-4082.2760343642954</v>
      </c>
      <c r="H30" s="60">
        <v>-4125.510968087845</v>
      </c>
      <c r="I30" s="60">
        <v>-5426.7485131847816</v>
      </c>
      <c r="J30" s="60">
        <v>-5484.9616229495123</v>
      </c>
      <c r="K30" s="60">
        <v>-5203.0898428454739</v>
      </c>
      <c r="L30" s="60">
        <v>-3940.0169950786731</v>
      </c>
      <c r="M30" s="60">
        <v>-3981.7512086105576</v>
      </c>
      <c r="N30" s="60">
        <v>-3777.3802650210673</v>
      </c>
      <c r="O30" s="60">
        <v>-5021.985078446256</v>
      </c>
      <c r="P30" s="60">
        <v>-3645.7032128041178</v>
      </c>
    </row>
    <row r="31" spans="1:16" x14ac:dyDescent="0.15">
      <c r="A31">
        <f t="shared" si="0"/>
        <v>30</v>
      </c>
      <c r="B31" s="60">
        <v>-4837.1693487408438</v>
      </c>
      <c r="C31" s="60">
        <v>-6397.1951279325485</v>
      </c>
      <c r="D31" s="60">
        <v>-6074.7346091339241</v>
      </c>
      <c r="E31" s="60">
        <v>-6133.8154416870748</v>
      </c>
      <c r="F31" s="60">
        <v>-4668.7417104976103</v>
      </c>
      <c r="G31" s="60">
        <v>-4433.5420420613082</v>
      </c>
      <c r="H31" s="60">
        <v>-4476.1756712379402</v>
      </c>
      <c r="I31" s="60">
        <v>-5863.4912017007964</v>
      </c>
      <c r="J31" s="60">
        <v>-5920.5297104691927</v>
      </c>
      <c r="K31" s="60">
        <v>-5621.9487812088846</v>
      </c>
      <c r="L31" s="60">
        <v>-4279.1021914715993</v>
      </c>
      <c r="M31" s="60">
        <v>-4320.2571272314253</v>
      </c>
      <c r="N31" s="60">
        <v>-4102.5344973420479</v>
      </c>
      <c r="O31" s="60">
        <v>-5426.3555324768176</v>
      </c>
      <c r="P31" s="60">
        <v>-3959.5742277953318</v>
      </c>
    </row>
    <row r="32" spans="1:16" x14ac:dyDescent="0.15">
      <c r="A32">
        <f t="shared" si="0"/>
        <v>31</v>
      </c>
      <c r="B32" s="60">
        <v>-5260.2667377190946</v>
      </c>
      <c r="C32" s="60">
        <v>-6921.4038917042872</v>
      </c>
      <c r="D32" s="60">
        <v>-6581.5214632416128</v>
      </c>
      <c r="E32" s="60">
        <v>-6636.6062797228051</v>
      </c>
      <c r="F32" s="60">
        <v>-5077.1927957291546</v>
      </c>
      <c r="G32" s="60">
        <v>-4828.1172517798041</v>
      </c>
      <c r="H32" s="60">
        <v>-4867.8738003800181</v>
      </c>
      <c r="I32" s="60">
        <v>-6352.783632259976</v>
      </c>
      <c r="J32" s="60">
        <v>-6405.9658597372545</v>
      </c>
      <c r="K32" s="60">
        <v>-6091.2261320967882</v>
      </c>
      <c r="L32" s="60">
        <v>-4660.0060867285301</v>
      </c>
      <c r="M32" s="60">
        <v>-4698.3846386038795</v>
      </c>
      <c r="N32" s="60">
        <v>-4467.8017622365633</v>
      </c>
      <c r="O32" s="60">
        <v>-5879.4164098604069</v>
      </c>
      <c r="P32" s="60">
        <v>-4312.1760054248689</v>
      </c>
    </row>
    <row r="33" spans="1:16" x14ac:dyDescent="0.15">
      <c r="A33">
        <f t="shared" si="0"/>
        <v>32</v>
      </c>
      <c r="B33" s="60">
        <v>-5729.2679880697779</v>
      </c>
      <c r="C33" s="60">
        <v>-7500.67220609183</v>
      </c>
      <c r="D33" s="60">
        <v>-7141.8925732372063</v>
      </c>
      <c r="E33" s="60">
        <v>-7192.2355922086426</v>
      </c>
      <c r="F33" s="60">
        <v>-5529.9746068351824</v>
      </c>
      <c r="G33" s="60">
        <v>-5265.7967461715871</v>
      </c>
      <c r="H33" s="60">
        <v>-5302.1018345011753</v>
      </c>
      <c r="I33" s="60">
        <v>-6893.8332888146651</v>
      </c>
      <c r="J33" s="60">
        <v>-6942.4389657049942</v>
      </c>
      <c r="K33" s="60">
        <v>-6610.1684169406299</v>
      </c>
      <c r="L33" s="60">
        <v>-5082.5346494507548</v>
      </c>
      <c r="M33" s="60">
        <v>-5117.5822079371155</v>
      </c>
      <c r="N33" s="60">
        <v>-4873.0001436842995</v>
      </c>
      <c r="O33" s="60">
        <v>-6380.4454428651188</v>
      </c>
      <c r="P33" s="60">
        <v>-4703.3361807887359</v>
      </c>
    </row>
    <row r="34" spans="1:16" x14ac:dyDescent="0.15">
      <c r="A34">
        <f t="shared" si="0"/>
        <v>33</v>
      </c>
      <c r="B34" s="60">
        <v>-6249.9439658076963</v>
      </c>
      <c r="C34" s="60">
        <v>-8141.5778517308208</v>
      </c>
      <c r="D34" s="60">
        <v>-7762.0850920621533</v>
      </c>
      <c r="E34" s="60">
        <v>-7807.022103394529</v>
      </c>
      <c r="F34" s="60">
        <v>-6032.6638138790022</v>
      </c>
      <c r="G34" s="60">
        <v>-5751.874517438936</v>
      </c>
      <c r="H34" s="60">
        <v>-5784.2138221845335</v>
      </c>
      <c r="I34" s="60">
        <v>-7492.6697254375949</v>
      </c>
      <c r="J34" s="60">
        <v>-7536.0572309940399</v>
      </c>
      <c r="K34" s="60">
        <v>-7184.5669974905704</v>
      </c>
      <c r="L34" s="60">
        <v>-5551.8032993406387</v>
      </c>
      <c r="M34" s="60">
        <v>-5583.0231651662225</v>
      </c>
      <c r="N34" s="60">
        <v>-5323.0403884313264</v>
      </c>
      <c r="O34" s="60">
        <v>-6935.0404736352748</v>
      </c>
      <c r="P34" s="60">
        <v>-5137.7993819736494</v>
      </c>
    </row>
    <row r="35" spans="1:16" x14ac:dyDescent="0.15">
      <c r="A35">
        <f t="shared" si="0"/>
        <v>34</v>
      </c>
      <c r="B35" s="60">
        <v>-6830.5822190180688</v>
      </c>
      <c r="C35" s="60">
        <v>-8853.9618349731518</v>
      </c>
      <c r="D35" s="60">
        <v>-8451.6111969702724</v>
      </c>
      <c r="E35" s="60">
        <v>-8490.4171353739712</v>
      </c>
      <c r="F35" s="60">
        <v>-6593.2682862404126</v>
      </c>
      <c r="G35" s="60">
        <v>-6294.0891050677465</v>
      </c>
      <c r="H35" s="60">
        <v>-6321.897089137834</v>
      </c>
      <c r="I35" s="60">
        <v>-8158.4866418778392</v>
      </c>
      <c r="J35" s="60">
        <v>-8195.955441035745</v>
      </c>
      <c r="K35" s="60">
        <v>-7823.25033576023</v>
      </c>
      <c r="L35" s="60">
        <v>-6075.288746793336</v>
      </c>
      <c r="M35" s="60">
        <v>-6102.1346834901415</v>
      </c>
      <c r="N35" s="60">
        <v>-5825.099181782658</v>
      </c>
      <c r="O35" s="60">
        <v>-7551.7333612902812</v>
      </c>
      <c r="P35" s="60">
        <v>-5622.4988421701582</v>
      </c>
    </row>
    <row r="36" spans="1:16" x14ac:dyDescent="0.15">
      <c r="A36">
        <f t="shared" si="0"/>
        <v>35</v>
      </c>
      <c r="B36" s="60">
        <v>-7476.2712025952724</v>
      </c>
      <c r="C36" s="60">
        <v>-9643.2533202225568</v>
      </c>
      <c r="D36" s="60">
        <v>-9215.8036553753282</v>
      </c>
      <c r="E36" s="60">
        <v>-9247.6435786077909</v>
      </c>
      <c r="F36" s="60">
        <v>-7216.7094389046024</v>
      </c>
      <c r="G36" s="60">
        <v>-6897.2563372710001</v>
      </c>
      <c r="H36" s="60">
        <v>-6919.8811802851897</v>
      </c>
      <c r="I36" s="60">
        <v>-8896.4450987117925</v>
      </c>
      <c r="J36" s="60">
        <v>-8927.1883678507056</v>
      </c>
      <c r="K36" s="60">
        <v>-8531.1819536747425</v>
      </c>
      <c r="L36" s="60">
        <v>-6657.6479048938836</v>
      </c>
      <c r="M36" s="60">
        <v>-6679.4902561646632</v>
      </c>
      <c r="N36" s="60">
        <v>-6383.6509752429447</v>
      </c>
      <c r="O36" s="60">
        <v>-8235.3267255549945</v>
      </c>
      <c r="P36" s="60">
        <v>-6161.7606725420292</v>
      </c>
    </row>
    <row r="37" spans="1:16" x14ac:dyDescent="0.15">
      <c r="A37">
        <f t="shared" si="0"/>
        <v>36</v>
      </c>
      <c r="B37" s="60">
        <v>-8196.5942463356514</v>
      </c>
      <c r="C37" s="60">
        <v>-10520.588808870783</v>
      </c>
      <c r="D37" s="60">
        <v>-10065.450628722747</v>
      </c>
      <c r="E37" s="60">
        <v>-10089.403186496438</v>
      </c>
      <c r="F37" s="60">
        <v>-7912.2508200676857</v>
      </c>
      <c r="G37" s="60">
        <v>-7570.3448232786022</v>
      </c>
      <c r="H37" s="60">
        <v>-7587.0628117927035</v>
      </c>
      <c r="I37" s="60">
        <v>-9716.9769853476937</v>
      </c>
      <c r="J37" s="60">
        <v>-9740.1042227020771</v>
      </c>
      <c r="K37" s="60">
        <v>-9318.3847153138177</v>
      </c>
      <c r="L37" s="60">
        <v>-7307.5490756540657</v>
      </c>
      <c r="M37" s="60">
        <v>-7323.6886247967814</v>
      </c>
      <c r="N37" s="60">
        <v>-7007.0196723392528</v>
      </c>
      <c r="O37" s="60">
        <v>-8995.5109217869976</v>
      </c>
      <c r="P37" s="60">
        <v>-6763.6290979117712</v>
      </c>
    </row>
    <row r="38" spans="1:16" x14ac:dyDescent="0.15">
      <c r="A38">
        <f t="shared" si="0"/>
        <v>37</v>
      </c>
      <c r="B38" s="60">
        <v>-9000.4127908029332</v>
      </c>
      <c r="C38" s="60">
        <v>-11495.854348730394</v>
      </c>
      <c r="D38" s="60">
        <v>-11010.190883437263</v>
      </c>
      <c r="E38" s="60">
        <v>-11025.203887256219</v>
      </c>
      <c r="F38" s="60">
        <v>-8688.4624678754426</v>
      </c>
      <c r="G38" s="60">
        <v>-8321.69510600377</v>
      </c>
      <c r="H38" s="60">
        <v>-8331.6773541999992</v>
      </c>
      <c r="I38" s="60">
        <v>-10629.408884311939</v>
      </c>
      <c r="J38" s="60">
        <v>-10643.902932693636</v>
      </c>
      <c r="K38" s="60">
        <v>-10193.826233527734</v>
      </c>
      <c r="L38" s="60">
        <v>-8033.0572160791226</v>
      </c>
      <c r="M38" s="60">
        <v>-8042.6930077227007</v>
      </c>
      <c r="N38" s="60">
        <v>-7702.9538473848161</v>
      </c>
      <c r="O38" s="60">
        <v>-9840.9613084705943</v>
      </c>
      <c r="P38" s="60">
        <v>-7435.5955034060707</v>
      </c>
    </row>
    <row r="39" spans="1:16" x14ac:dyDescent="0.15">
      <c r="A39">
        <f t="shared" si="0"/>
        <v>38</v>
      </c>
      <c r="B39" s="60">
        <v>-9888.6055837063577</v>
      </c>
      <c r="C39" s="60">
        <v>-12568.626663990282</v>
      </c>
      <c r="D39" s="60">
        <v>-12049.817043109904</v>
      </c>
      <c r="E39" s="60">
        <v>-12054.666900943796</v>
      </c>
      <c r="F39" s="60">
        <v>-9546.2092703978433</v>
      </c>
      <c r="G39" s="60">
        <v>-9152.2884725998938</v>
      </c>
      <c r="H39" s="60">
        <v>-9154.5723891728157</v>
      </c>
      <c r="I39" s="60">
        <v>-11633.562278195817</v>
      </c>
      <c r="J39" s="60">
        <v>-11638.240075638778</v>
      </c>
      <c r="K39" s="60">
        <v>-11157.359108463512</v>
      </c>
      <c r="L39" s="60">
        <v>-8835.1340899845836</v>
      </c>
      <c r="M39" s="60">
        <v>-8837.3358305347028</v>
      </c>
      <c r="N39" s="60">
        <v>-8472.3916628407442</v>
      </c>
      <c r="O39" s="60">
        <v>-10771.554210650213</v>
      </c>
      <c r="P39" s="60">
        <v>-8178.5779399214471</v>
      </c>
    </row>
    <row r="40" spans="1:16" x14ac:dyDescent="0.15">
      <c r="A40">
        <f t="shared" si="0"/>
        <v>39</v>
      </c>
      <c r="B40" s="60">
        <v>-10865.976380220069</v>
      </c>
      <c r="C40" s="60">
        <v>-13743.51462837375</v>
      </c>
      <c r="D40" s="60">
        <v>-13188.923842166449</v>
      </c>
      <c r="E40" s="60">
        <v>-13182.245462119974</v>
      </c>
      <c r="F40" s="60">
        <v>-10490.148803931128</v>
      </c>
      <c r="G40" s="60">
        <v>-10066.728349305155</v>
      </c>
      <c r="H40" s="60">
        <v>-10060.236527548401</v>
      </c>
      <c r="I40" s="60">
        <v>-12733.899365579549</v>
      </c>
      <c r="J40" s="60">
        <v>-12727.440741708157</v>
      </c>
      <c r="K40" s="60">
        <v>-12213.291630418973</v>
      </c>
      <c r="L40" s="60">
        <v>-9718.2412158741517</v>
      </c>
      <c r="M40" s="60">
        <v>-9711.967456503311</v>
      </c>
      <c r="N40" s="60">
        <v>-9319.6307877526833</v>
      </c>
      <c r="O40" s="60">
        <v>-11791.471437790346</v>
      </c>
      <c r="P40" s="60">
        <v>-8996.7401537858441</v>
      </c>
    </row>
    <row r="41" spans="1:16" x14ac:dyDescent="0.15">
      <c r="A41">
        <f t="shared" si="0"/>
        <v>40</v>
      </c>
      <c r="B41" s="60">
        <v>-11943.093288029891</v>
      </c>
      <c r="C41" s="60">
        <v>-15032.379728779317</v>
      </c>
      <c r="D41" s="60">
        <v>-14439.034156129661</v>
      </c>
      <c r="E41" s="60">
        <v>-14419.358602130949</v>
      </c>
      <c r="F41" s="60">
        <v>-11530.509388086752</v>
      </c>
      <c r="G41" s="60">
        <v>-11074.942525843833</v>
      </c>
      <c r="H41" s="60">
        <v>-11058.507151246984</v>
      </c>
      <c r="I41" s="60">
        <v>-13941.578896453184</v>
      </c>
      <c r="J41" s="60">
        <v>-13922.562828569058</v>
      </c>
      <c r="K41" s="60">
        <v>-13372.363028696047</v>
      </c>
      <c r="L41" s="60">
        <v>-10691.985180199101</v>
      </c>
      <c r="M41" s="60">
        <v>-10676.10680922372</v>
      </c>
      <c r="N41" s="60">
        <v>-10253.908438239992</v>
      </c>
      <c r="O41" s="60">
        <v>-12911.110022714376</v>
      </c>
      <c r="P41" s="60">
        <v>-9899.0186158312808</v>
      </c>
    </row>
    <row r="42" spans="1:16" x14ac:dyDescent="0.15">
      <c r="A42">
        <f t="shared" si="0"/>
        <v>41</v>
      </c>
      <c r="B42" s="60">
        <v>-13139.683790298894</v>
      </c>
      <c r="C42" s="60">
        <v>-16457.909184249907</v>
      </c>
      <c r="D42" s="60">
        <v>-15830.602586196695</v>
      </c>
      <c r="E42" s="60">
        <v>-15787.828748036976</v>
      </c>
      <c r="F42" s="60">
        <v>-12686.373819702992</v>
      </c>
      <c r="G42" s="60">
        <v>-12202.540621548633</v>
      </c>
      <c r="H42" s="60">
        <v>-12167.726305267919</v>
      </c>
      <c r="I42" s="60">
        <v>-15286.062961499871</v>
      </c>
      <c r="J42" s="60">
        <v>-15244.724178689219</v>
      </c>
      <c r="K42" s="60">
        <v>-14662.894752152057</v>
      </c>
      <c r="L42" s="60">
        <v>-11781.127584638038</v>
      </c>
      <c r="M42" s="60">
        <v>-11747.49328008227</v>
      </c>
      <c r="N42" s="60">
        <v>-11299.012850602025</v>
      </c>
      <c r="O42" s="60">
        <v>-14157.863236580039</v>
      </c>
      <c r="P42" s="60">
        <v>-10908.410454500565</v>
      </c>
    </row>
    <row r="43" spans="1:16" x14ac:dyDescent="0.15">
      <c r="A43">
        <f t="shared" si="0"/>
        <v>42</v>
      </c>
      <c r="B43" s="60">
        <v>-14462.935727751765</v>
      </c>
      <c r="C43" s="60">
        <v>-18027.028601288646</v>
      </c>
      <c r="D43" s="60">
        <v>-17363.691322967017</v>
      </c>
      <c r="E43" s="60">
        <v>-17294.361545932217</v>
      </c>
      <c r="F43" s="60">
        <v>-13964.720892765234</v>
      </c>
      <c r="G43" s="60">
        <v>-13450.688296333281</v>
      </c>
      <c r="H43" s="60">
        <v>-13394.63021367156</v>
      </c>
      <c r="I43" s="60">
        <v>-16767.457452178616</v>
      </c>
      <c r="J43" s="60">
        <v>-16700.448326023528</v>
      </c>
      <c r="K43" s="60">
        <v>-16085.038735700162</v>
      </c>
      <c r="L43" s="60">
        <v>-12986.82577512888</v>
      </c>
      <c r="M43" s="60">
        <v>-12932.66389442141</v>
      </c>
      <c r="N43" s="60">
        <v>-12456.089076673763</v>
      </c>
      <c r="O43" s="60">
        <v>-15531.917218798053</v>
      </c>
      <c r="P43" s="60">
        <v>-12026.048581774066</v>
      </c>
    </row>
    <row r="44" spans="1:16" x14ac:dyDescent="0.15">
      <c r="A44">
        <f t="shared" si="0"/>
        <v>43</v>
      </c>
      <c r="B44" s="60">
        <v>-15917.18296384592</v>
      </c>
      <c r="C44" s="60">
        <v>-19743.701050588439</v>
      </c>
      <c r="D44" s="60">
        <v>-19041.782753044696</v>
      </c>
      <c r="E44" s="60">
        <v>-18942.822961846192</v>
      </c>
      <c r="F44" s="60">
        <v>-15369.776186992098</v>
      </c>
      <c r="G44" s="60">
        <v>-14823.203886062276</v>
      </c>
      <c r="H44" s="60">
        <v>-14743.316993141583</v>
      </c>
      <c r="I44" s="60">
        <v>-18389.17705700883</v>
      </c>
      <c r="J44" s="60">
        <v>-18293.518591626183</v>
      </c>
      <c r="K44" s="60">
        <v>-17642.127708643988</v>
      </c>
      <c r="L44" s="60">
        <v>-14312.802904910903</v>
      </c>
      <c r="M44" s="60">
        <v>-14235.610692783624</v>
      </c>
      <c r="N44" s="60">
        <v>-13728.748193691074</v>
      </c>
      <c r="O44" s="60">
        <v>-17036.534758142447</v>
      </c>
      <c r="P44" s="60">
        <v>-13255.450778422875</v>
      </c>
    </row>
    <row r="45" spans="1:16" x14ac:dyDescent="0.15">
      <c r="A45">
        <f t="shared" si="0"/>
        <v>44</v>
      </c>
      <c r="B45" s="60">
        <v>-17513.454328821652</v>
      </c>
      <c r="C45" s="60">
        <v>-21619.26300471435</v>
      </c>
      <c r="D45" s="60">
        <v>-20876.124187242895</v>
      </c>
      <c r="E45" s="60">
        <v>-20744.173549212122</v>
      </c>
      <c r="F45" s="60">
        <v>-16912.242918914202</v>
      </c>
      <c r="G45" s="60">
        <v>-16330.671249701263</v>
      </c>
      <c r="H45" s="60">
        <v>-16224.112568029817</v>
      </c>
      <c r="I45" s="60">
        <v>-20162.151968316703</v>
      </c>
      <c r="J45" s="60">
        <v>-20034.585598136269</v>
      </c>
      <c r="K45" s="60">
        <v>-19344.722954031829</v>
      </c>
      <c r="L45" s="60">
        <v>-15769.326354750448</v>
      </c>
      <c r="M45" s="60">
        <v>-15666.350178713339</v>
      </c>
      <c r="N45" s="60">
        <v>-15126.891268983072</v>
      </c>
      <c r="O45" s="60">
        <v>-18681.973456654723</v>
      </c>
      <c r="P45" s="60">
        <v>-14606.218000198749</v>
      </c>
    </row>
    <row r="46" spans="1:16" x14ac:dyDescent="0.15">
      <c r="A46">
        <f t="shared" si="0"/>
        <v>45</v>
      </c>
      <c r="B46" s="60">
        <v>-19261.781228713222</v>
      </c>
      <c r="C46" s="60">
        <v>-23663.896769519954</v>
      </c>
      <c r="D46" s="60">
        <v>-22876.805215934321</v>
      </c>
      <c r="E46" s="60">
        <v>-22708.277970878786</v>
      </c>
      <c r="F46" s="60">
        <v>-18601.869431852792</v>
      </c>
      <c r="G46" s="60">
        <v>-17982.721311128553</v>
      </c>
      <c r="H46" s="60">
        <v>-17846.435997747405</v>
      </c>
      <c r="I46" s="60">
        <v>-22096.203672168504</v>
      </c>
      <c r="J46" s="60">
        <v>-21933.250657831471</v>
      </c>
      <c r="K46" s="60">
        <v>-21202.332392398715</v>
      </c>
      <c r="L46" s="60">
        <v>-17365.750776215533</v>
      </c>
      <c r="M46" s="60">
        <v>-17234.030357082018</v>
      </c>
      <c r="N46" s="60">
        <v>-16659.552029581886</v>
      </c>
      <c r="O46" s="60">
        <v>-20477.481815300183</v>
      </c>
      <c r="P46" s="60">
        <v>-16087.120157033221</v>
      </c>
    </row>
    <row r="47" spans="1:16" x14ac:dyDescent="0.15">
      <c r="A47">
        <f t="shared" si="0"/>
        <v>46</v>
      </c>
      <c r="B47" s="60">
        <v>-21178.250400035624</v>
      </c>
      <c r="C47" s="60">
        <v>-25894.673118005219</v>
      </c>
      <c r="D47" s="60">
        <v>-25060.667338656451</v>
      </c>
      <c r="E47" s="60">
        <v>-24851.636993116874</v>
      </c>
      <c r="F47" s="60">
        <v>-20454.268922521162</v>
      </c>
      <c r="G47" s="60">
        <v>-19794.729392324181</v>
      </c>
      <c r="H47" s="60">
        <v>-19625.351698134851</v>
      </c>
      <c r="I47" s="60">
        <v>-24207.696119044853</v>
      </c>
      <c r="J47" s="60">
        <v>-24005.544957567396</v>
      </c>
      <c r="K47" s="60">
        <v>-23230.764798755186</v>
      </c>
      <c r="L47" s="60">
        <v>-19116.993280490118</v>
      </c>
      <c r="M47" s="60">
        <v>-18953.265512445771</v>
      </c>
      <c r="N47" s="60">
        <v>-18341.117115879446</v>
      </c>
      <c r="O47" s="60">
        <v>-22438.41187090407</v>
      </c>
      <c r="P47" s="60">
        <v>-17712.109200915245</v>
      </c>
    </row>
    <row r="48" spans="1:16" x14ac:dyDescent="0.15">
      <c r="A48">
        <f t="shared" si="0"/>
        <v>47</v>
      </c>
      <c r="B48" s="60">
        <v>-23304.558270102694</v>
      </c>
      <c r="C48" s="60">
        <v>-28358.436517088263</v>
      </c>
      <c r="D48" s="60">
        <v>-27473.619503011028</v>
      </c>
      <c r="E48" s="60">
        <v>-27219.397866483603</v>
      </c>
      <c r="F48" s="60">
        <v>-22509.83390565724</v>
      </c>
      <c r="G48" s="60">
        <v>-21806.252618076465</v>
      </c>
      <c r="H48" s="60">
        <v>-21599.748770888611</v>
      </c>
      <c r="I48" s="60">
        <v>-26541.129563217863</v>
      </c>
      <c r="J48" s="60">
        <v>-26295.227369600521</v>
      </c>
      <c r="K48" s="60">
        <v>-25472.893768393518</v>
      </c>
      <c r="L48" s="60">
        <v>-21061.364855432836</v>
      </c>
      <c r="M48" s="60">
        <v>-20861.717538938661</v>
      </c>
      <c r="N48" s="60">
        <v>-20208.461554249974</v>
      </c>
      <c r="O48" s="60">
        <v>-24606.307502485575</v>
      </c>
      <c r="P48" s="60">
        <v>-19516.888663603633</v>
      </c>
    </row>
    <row r="49" spans="1:16" x14ac:dyDescent="0.15">
      <c r="A49">
        <f t="shared" si="0"/>
        <v>48</v>
      </c>
      <c r="B49" s="60">
        <v>-25654.935946035428</v>
      </c>
      <c r="C49" s="60">
        <v>-31068.785937499633</v>
      </c>
      <c r="D49" s="60">
        <v>-30129.27745046945</v>
      </c>
      <c r="E49" s="60">
        <v>-29824.802921014034</v>
      </c>
      <c r="F49" s="60">
        <v>-24782.435621221779</v>
      </c>
      <c r="G49" s="60">
        <v>-24031.092251007183</v>
      </c>
      <c r="H49" s="60">
        <v>-23783.075588218078</v>
      </c>
      <c r="I49" s="60">
        <v>-29109.812004902218</v>
      </c>
      <c r="J49" s="60">
        <v>-28815.239360786021</v>
      </c>
      <c r="K49" s="60">
        <v>-27941.661606560985</v>
      </c>
      <c r="L49" s="60">
        <v>-23212.307522310806</v>
      </c>
      <c r="M49" s="60">
        <v>-22972.483436490606</v>
      </c>
      <c r="N49" s="60">
        <v>-22274.606382566792</v>
      </c>
      <c r="O49" s="60">
        <v>-26993.804015425616</v>
      </c>
      <c r="P49" s="60">
        <v>-21514.130658765251</v>
      </c>
    </row>
    <row r="50" spans="1:16" x14ac:dyDescent="0.15">
      <c r="A50">
        <f t="shared" si="0"/>
        <v>49</v>
      </c>
      <c r="B50" s="60">
        <v>-28242.886074090722</v>
      </c>
      <c r="C50" s="60">
        <v>-34038.224035313971</v>
      </c>
      <c r="D50" s="60">
        <v>-33040.212969913831</v>
      </c>
      <c r="E50" s="60">
        <v>-32680.072898587125</v>
      </c>
      <c r="F50" s="60">
        <v>-27285.264165918074</v>
      </c>
      <c r="G50" s="60">
        <v>-26482.408603360502</v>
      </c>
      <c r="H50" s="60">
        <v>-26188.15172997614</v>
      </c>
      <c r="I50" s="60">
        <v>-31926.068091269881</v>
      </c>
      <c r="J50" s="60">
        <v>-31577.559697333258</v>
      </c>
      <c r="K50" s="60">
        <v>-30649.09467536895</v>
      </c>
      <c r="L50" s="60">
        <v>-25582.664536136817</v>
      </c>
      <c r="M50" s="60">
        <v>-25298.072417359348</v>
      </c>
      <c r="N50" s="60">
        <v>-24552.020507278939</v>
      </c>
      <c r="O50" s="60">
        <v>-29612.67386439749</v>
      </c>
      <c r="P50" s="60">
        <v>-23715.991667484544</v>
      </c>
    </row>
    <row r="51" spans="1:16" x14ac:dyDescent="0.15">
      <c r="A51">
        <f t="shared" si="0"/>
        <v>50</v>
      </c>
      <c r="B51" s="60">
        <v>-31098.986048434504</v>
      </c>
      <c r="C51" s="60">
        <v>-37299.169274020591</v>
      </c>
      <c r="D51" s="60">
        <v>-36238.361028382802</v>
      </c>
      <c r="E51" s="60">
        <v>-35816.622479454716</v>
      </c>
      <c r="F51" s="60">
        <v>-30048.054143527177</v>
      </c>
      <c r="G51" s="60">
        <v>-29189.449070630766</v>
      </c>
      <c r="H51" s="60">
        <v>-28843.729707630839</v>
      </c>
      <c r="I51" s="60">
        <v>-35020.991757966629</v>
      </c>
      <c r="J51" s="60">
        <v>-34612.7707664306</v>
      </c>
      <c r="K51" s="60">
        <v>-33625.303014138495</v>
      </c>
      <c r="L51" s="60">
        <v>-28200.863193562567</v>
      </c>
      <c r="M51" s="60">
        <v>-27866.427233830538</v>
      </c>
      <c r="N51" s="60">
        <v>-27068.176976079401</v>
      </c>
      <c r="O51" s="60">
        <v>-32492.212841858203</v>
      </c>
      <c r="P51" s="60">
        <v>-26149.159024068096</v>
      </c>
    </row>
    <row r="52" spans="1:16" x14ac:dyDescent="0.15">
      <c r="A52">
        <f t="shared" si="0"/>
        <v>51</v>
      </c>
      <c r="B52" s="60">
        <v>-34256.002852514321</v>
      </c>
      <c r="C52" s="60">
        <v>-40885.733503250885</v>
      </c>
      <c r="D52" s="60">
        <v>-39778.995413848817</v>
      </c>
      <c r="E52" s="60">
        <v>-39267.566913117233</v>
      </c>
      <c r="F52" s="60">
        <v>-33102.707891739825</v>
      </c>
      <c r="G52" s="60">
        <v>-32202.712131176308</v>
      </c>
      <c r="H52" s="60">
        <v>-31780.700409866593</v>
      </c>
      <c r="I52" s="60">
        <v>-38448.349387226517</v>
      </c>
      <c r="J52" s="60">
        <v>-37953.157036170553</v>
      </c>
      <c r="K52" s="60">
        <v>-36922.295180713983</v>
      </c>
      <c r="L52" s="60">
        <v>-31115.94795022254</v>
      </c>
      <c r="M52" s="60">
        <v>-30707.601792337853</v>
      </c>
      <c r="N52" s="60">
        <v>-29870.432353069835</v>
      </c>
      <c r="O52" s="60">
        <v>-35682.97912149247</v>
      </c>
      <c r="P52" s="60">
        <v>-28859.602581789219</v>
      </c>
    </row>
    <row r="53" spans="1:16" x14ac:dyDescent="0.15">
      <c r="A53">
        <f t="shared" si="0"/>
        <v>52</v>
      </c>
      <c r="B53" s="60">
        <v>-37756.564409320192</v>
      </c>
      <c r="C53" s="60">
        <v>-44842.789563533646</v>
      </c>
      <c r="D53" s="60">
        <v>-43688.771243456242</v>
      </c>
      <c r="E53" s="60">
        <v>-43076.464758754584</v>
      </c>
      <c r="F53" s="60">
        <v>-36490.731702187557</v>
      </c>
      <c r="G53" s="60">
        <v>-35547.642429497042</v>
      </c>
      <c r="H53" s="60">
        <v>-35039.257899782715</v>
      </c>
      <c r="I53" s="60">
        <v>-42234.257030141467</v>
      </c>
      <c r="J53" s="60">
        <v>-41641.181952356157</v>
      </c>
      <c r="K53" s="60">
        <v>-40565.539604979203</v>
      </c>
      <c r="L53" s="60">
        <v>-34352.770883257777</v>
      </c>
      <c r="M53" s="60">
        <v>-33860.704134491723</v>
      </c>
      <c r="N53" s="60">
        <v>-32982.937098641152</v>
      </c>
      <c r="O53" s="60">
        <v>-39209.892028702328</v>
      </c>
      <c r="P53" s="60">
        <v>-31870.885693911372</v>
      </c>
    </row>
    <row r="54" spans="1:16" x14ac:dyDescent="0.15">
      <c r="A54">
        <f t="shared" si="0"/>
        <v>53</v>
      </c>
      <c r="B54" s="60">
        <v>-41645.376754226359</v>
      </c>
      <c r="C54" s="60">
        <v>-49216.071829298351</v>
      </c>
      <c r="D54" s="60">
        <v>-48012.251800188344</v>
      </c>
      <c r="E54" s="60">
        <v>-47287.833016272853</v>
      </c>
      <c r="F54" s="60">
        <v>-40255.733094400035</v>
      </c>
      <c r="G54" s="60">
        <v>-39266.76056973332</v>
      </c>
      <c r="H54" s="60">
        <v>-38661.716387932487</v>
      </c>
      <c r="I54" s="60">
        <v>-46422.277089465308</v>
      </c>
      <c r="J54" s="60">
        <v>-45720.338655292435</v>
      </c>
      <c r="K54" s="60">
        <v>-44597.410188755319</v>
      </c>
      <c r="L54" s="60">
        <v>-37952.787789907983</v>
      </c>
      <c r="M54" s="60">
        <v>-37366.971818706392</v>
      </c>
      <c r="N54" s="60">
        <v>-36445.89552098127</v>
      </c>
      <c r="O54" s="60">
        <v>-43114.328227301135</v>
      </c>
      <c r="P54" s="60">
        <v>-35222.172481482005</v>
      </c>
    </row>
    <row r="55" spans="1:16" x14ac:dyDescent="0.15">
      <c r="A55">
        <f t="shared" si="0"/>
        <v>54</v>
      </c>
      <c r="B55" s="60">
        <v>-45973.690545185462</v>
      </c>
      <c r="C55" s="60">
        <v>-54057.717568335982</v>
      </c>
      <c r="D55" s="60">
        <v>-52801.449112373586</v>
      </c>
      <c r="E55" s="60">
        <v>-51952.508135809847</v>
      </c>
      <c r="F55" s="60">
        <v>-44447.765504681818</v>
      </c>
      <c r="G55" s="60">
        <v>-43409.899051105072</v>
      </c>
      <c r="H55" s="60">
        <v>-42696.713096196356</v>
      </c>
      <c r="I55" s="60">
        <v>-51063.315163982123</v>
      </c>
      <c r="J55" s="60">
        <v>-50240.362436594471</v>
      </c>
      <c r="K55" s="60">
        <v>-49067.491648489522</v>
      </c>
      <c r="L55" s="60">
        <v>-41964.632864553743</v>
      </c>
      <c r="M55" s="60">
        <v>-41273.857924033691</v>
      </c>
      <c r="N55" s="60">
        <v>-40306.528172705344</v>
      </c>
      <c r="O55" s="60">
        <v>-47444.758697856116</v>
      </c>
      <c r="P55" s="60">
        <v>-38959.504471709653</v>
      </c>
    </row>
    <row r="56" spans="1:16" x14ac:dyDescent="0.15">
      <c r="A56">
        <f t="shared" si="0"/>
        <v>55</v>
      </c>
      <c r="B56" s="60">
        <v>-50816.702645481972</v>
      </c>
      <c r="C56" s="60">
        <v>-59445.857972170983</v>
      </c>
      <c r="D56" s="60">
        <v>-58134.073088830432</v>
      </c>
      <c r="E56" s="60">
        <v>-57146.585947202795</v>
      </c>
      <c r="F56" s="60">
        <v>-49140.228903110132</v>
      </c>
      <c r="G56" s="60">
        <v>-48049.959627689881</v>
      </c>
      <c r="H56" s="60">
        <v>-47215.527753806193</v>
      </c>
      <c r="I56" s="60">
        <v>-56233.358468308077</v>
      </c>
      <c r="J56" s="60">
        <v>-55275.634710683684</v>
      </c>
      <c r="K56" s="60">
        <v>-54049.72425805009</v>
      </c>
      <c r="L56" s="60">
        <v>-46459.419792524714</v>
      </c>
      <c r="M56" s="60">
        <v>-45650.873407229112</v>
      </c>
      <c r="N56" s="60">
        <v>-44633.84390098766</v>
      </c>
      <c r="O56" s="60">
        <v>-52273.4050458567</v>
      </c>
      <c r="P56" s="60">
        <v>-43150.138446329198</v>
      </c>
    </row>
    <row r="57" spans="1:16" x14ac:dyDescent="0.15">
      <c r="A57">
        <f t="shared" si="0"/>
        <v>56</v>
      </c>
      <c r="B57" s="60">
        <v>-56241.891051658306</v>
      </c>
      <c r="C57" s="60">
        <v>-65447.912845136154</v>
      </c>
      <c r="D57" s="60">
        <v>-64077.459378485677</v>
      </c>
      <c r="E57" s="60">
        <v>-62936.128661940573</v>
      </c>
      <c r="F57" s="60">
        <v>-54399.254391707917</v>
      </c>
      <c r="G57" s="60">
        <v>-53252.83732001677</v>
      </c>
      <c r="H57" s="60">
        <v>-52282.672592516879</v>
      </c>
      <c r="I57" s="60">
        <v>-61998.57886172572</v>
      </c>
      <c r="J57" s="60">
        <v>-60891.040550808066</v>
      </c>
      <c r="K57" s="60">
        <v>-59608.858319843152</v>
      </c>
      <c r="L57" s="60">
        <v>-51501.667804311764</v>
      </c>
      <c r="M57" s="60">
        <v>-50561.157181159571</v>
      </c>
      <c r="N57" s="60">
        <v>-49490.716100134065</v>
      </c>
      <c r="O57" s="60">
        <v>-57663.794303535462</v>
      </c>
      <c r="P57" s="60">
        <v>-47855.557505913443</v>
      </c>
    </row>
    <row r="58" spans="1:16" x14ac:dyDescent="0.15">
      <c r="A58">
        <f t="shared" si="0"/>
        <v>57</v>
      </c>
      <c r="B58" s="60">
        <v>-62321.653038609591</v>
      </c>
      <c r="C58" s="60">
        <v>-72135.117209674368</v>
      </c>
      <c r="D58" s="60">
        <v>-70702.852360374498</v>
      </c>
      <c r="E58" s="60">
        <v>-69391.220868447068</v>
      </c>
      <c r="F58" s="60">
        <v>-60295.993233711968</v>
      </c>
      <c r="G58" s="60">
        <v>-59089.504887106508</v>
      </c>
      <c r="H58" s="60">
        <v>-57967.775650627766</v>
      </c>
      <c r="I58" s="60">
        <v>-68429.224475595605</v>
      </c>
      <c r="J58" s="60">
        <v>-67155.637194748691</v>
      </c>
      <c r="K58" s="60">
        <v>-65813.890872078438</v>
      </c>
      <c r="L58" s="60">
        <v>-57161.048773332819</v>
      </c>
      <c r="M58" s="60">
        <v>-56073.025647197559</v>
      </c>
      <c r="N58" s="60">
        <v>-54945.237983918923</v>
      </c>
      <c r="O58" s="60">
        <v>-63683.821301157725</v>
      </c>
      <c r="P58" s="60">
        <v>-53142.504211938212</v>
      </c>
    </row>
    <row r="59" spans="1:16" x14ac:dyDescent="0.15">
      <c r="A59">
        <f t="shared" si="0"/>
        <v>58</v>
      </c>
      <c r="B59" s="60">
        <v>-69150.174615859098</v>
      </c>
      <c r="C59" s="60">
        <v>-79602.023143561513</v>
      </c>
      <c r="D59" s="60">
        <v>-78104.399692031322</v>
      </c>
      <c r="E59" s="60">
        <v>-76604.878449693744</v>
      </c>
      <c r="F59" s="60">
        <v>-66923.047031586058</v>
      </c>
      <c r="G59" s="60">
        <v>-65652.020216423451</v>
      </c>
      <c r="H59" s="60">
        <v>-64361.498097856304</v>
      </c>
      <c r="I59" s="60">
        <v>-75618.126406145704</v>
      </c>
      <c r="J59" s="60">
        <v>-74161.072376977943</v>
      </c>
      <c r="K59" s="60">
        <v>-72756.002485737627</v>
      </c>
      <c r="L59" s="60">
        <v>-63527.972598874985</v>
      </c>
      <c r="M59" s="60">
        <v>-62275.466265438772</v>
      </c>
      <c r="N59" s="60">
        <v>-61085.815662735564</v>
      </c>
      <c r="O59" s="60">
        <v>-70423.214290580552</v>
      </c>
      <c r="P59" s="60">
        <v>-59097.667197890063</v>
      </c>
    </row>
    <row r="60" spans="1:16" x14ac:dyDescent="0.15">
      <c r="A60">
        <f t="shared" si="0"/>
        <v>59</v>
      </c>
      <c r="B60" s="60">
        <v>-76802.155780822053</v>
      </c>
      <c r="C60" s="60">
        <v>-87919.211212451046</v>
      </c>
      <c r="D60" s="60">
        <v>-86352.812947142025</v>
      </c>
      <c r="E60" s="60">
        <v>-84647.507717948509</v>
      </c>
      <c r="F60" s="60">
        <v>-74354.518755079989</v>
      </c>
      <c r="G60" s="60">
        <v>-73014.387782436243</v>
      </c>
      <c r="H60" s="60">
        <v>-71537.112666098954</v>
      </c>
      <c r="I60" s="60">
        <v>-83635.809324448899</v>
      </c>
      <c r="J60" s="60">
        <v>-81977.472965886132</v>
      </c>
      <c r="K60" s="60">
        <v>-80505.342026404382</v>
      </c>
      <c r="L60" s="60">
        <v>-70675.714926117944</v>
      </c>
      <c r="M60" s="60">
        <v>-69240.961658630011</v>
      </c>
      <c r="N60" s="60">
        <v>-67984.753728986194</v>
      </c>
      <c r="O60" s="60">
        <v>-77951.687914610258</v>
      </c>
      <c r="P60" s="60">
        <v>-65792.454967329788</v>
      </c>
    </row>
    <row r="61" spans="1:16" x14ac:dyDescent="0.15">
      <c r="A61">
        <f t="shared" si="0"/>
        <v>60</v>
      </c>
      <c r="B61" s="60">
        <v>-85344.12852448129</v>
      </c>
      <c r="C61" s="60">
        <v>-97145.888136981361</v>
      </c>
      <c r="D61" s="60">
        <v>-95507.87671286703</v>
      </c>
      <c r="E61" s="60">
        <v>-93579.125413827438</v>
      </c>
      <c r="F61" s="60">
        <v>-82657.047174639403</v>
      </c>
      <c r="G61" s="60">
        <v>-81243.511264797809</v>
      </c>
      <c r="H61" s="60">
        <v>-79561.20777906345</v>
      </c>
      <c r="I61" s="60">
        <v>-92542.682988346583</v>
      </c>
      <c r="J61" s="60">
        <v>-90665.354072971182</v>
      </c>
      <c r="K61" s="60">
        <v>-89122.849066789393</v>
      </c>
      <c r="L61" s="60">
        <v>-78671.092074246277</v>
      </c>
      <c r="M61" s="60">
        <v>-77035.921253787543</v>
      </c>
      <c r="N61" s="60">
        <v>-75708.606774630141</v>
      </c>
      <c r="O61" s="60">
        <v>-86330.461743301872</v>
      </c>
      <c r="P61" s="60">
        <v>-73293.080667168862</v>
      </c>
    </row>
    <row r="62" spans="1:16" x14ac:dyDescent="0.15">
      <c r="A62">
        <f t="shared" si="0"/>
        <v>61</v>
      </c>
      <c r="B62" s="60">
        <v>-94807.073445341754</v>
      </c>
      <c r="C62" s="60">
        <v>-107299.2404359652</v>
      </c>
      <c r="D62" s="60">
        <v>-105563.52872293149</v>
      </c>
      <c r="E62" s="60">
        <v>-103419.74807365717</v>
      </c>
      <c r="F62" s="60">
        <v>-91863.247547510342</v>
      </c>
      <c r="G62" s="60">
        <v>-90352.830997646903</v>
      </c>
      <c r="H62" s="60">
        <v>-88468.084700001098</v>
      </c>
      <c r="I62" s="60">
        <v>-102335.70194492828</v>
      </c>
      <c r="J62" s="60">
        <v>-100246.86382718099</v>
      </c>
      <c r="K62" s="60">
        <v>-98608.750220412418</v>
      </c>
      <c r="L62" s="60">
        <v>-87529.498695407718</v>
      </c>
      <c r="M62" s="60">
        <v>-85695.863841810511</v>
      </c>
      <c r="N62" s="60">
        <v>-84274.838543888574</v>
      </c>
      <c r="O62" s="60">
        <v>-95562.267653698553</v>
      </c>
      <c r="P62" s="60">
        <v>-81618.550154115233</v>
      </c>
    </row>
    <row r="63" spans="1:16" x14ac:dyDescent="0.15">
      <c r="A63">
        <f t="shared" si="0"/>
        <v>62</v>
      </c>
      <c r="B63" s="60">
        <v>-105241.76462725383</v>
      </c>
      <c r="C63" s="60">
        <v>-118418.69081163201</v>
      </c>
      <c r="D63" s="60">
        <v>-116582.60754520864</v>
      </c>
      <c r="E63" s="60">
        <v>-114211.51278840846</v>
      </c>
      <c r="F63" s="60">
        <v>-102025.48149392787</v>
      </c>
      <c r="G63" s="60">
        <v>-100413.52668963111</v>
      </c>
      <c r="H63" s="60">
        <v>-98311.703547856378</v>
      </c>
      <c r="I63" s="60">
        <v>-113079.24239884327</v>
      </c>
      <c r="J63" s="60">
        <v>-110766.15103523378</v>
      </c>
      <c r="K63" s="60">
        <v>-109028.95138606276</v>
      </c>
      <c r="L63" s="60">
        <v>-97322.834920959984</v>
      </c>
      <c r="M63" s="60">
        <v>-95275.868153902804</v>
      </c>
      <c r="N63" s="60">
        <v>-93755.960497322842</v>
      </c>
      <c r="O63" s="60">
        <v>-105714.06373642181</v>
      </c>
      <c r="P63" s="60">
        <v>-90841.698219610451</v>
      </c>
    </row>
    <row r="64" spans="1:16" x14ac:dyDescent="0.15">
      <c r="A64">
        <f t="shared" si="0"/>
        <v>63</v>
      </c>
      <c r="B64" s="60">
        <v>-116729.01056739688</v>
      </c>
      <c r="C64" s="60">
        <v>-130575.40821314194</v>
      </c>
      <c r="D64" s="60">
        <v>-128637.12812383905</v>
      </c>
      <c r="E64" s="60">
        <v>-126028.18279815193</v>
      </c>
      <c r="F64" s="60">
        <v>-113226.04417074908</v>
      </c>
      <c r="G64" s="60">
        <v>-111508.37266283028</v>
      </c>
      <c r="H64" s="60">
        <v>-109175.79368422307</v>
      </c>
      <c r="I64" s="60">
        <v>-124847.41673293004</v>
      </c>
      <c r="J64" s="60">
        <v>-122298.85442585699</v>
      </c>
      <c r="K64" s="60">
        <v>-120459.69731294198</v>
      </c>
      <c r="L64" s="60">
        <v>-108135.00659341345</v>
      </c>
      <c r="M64" s="60">
        <v>-105860.60826867483</v>
      </c>
      <c r="N64" s="60">
        <v>-104236.91775074178</v>
      </c>
      <c r="O64" s="60">
        <v>-116863.60277508014</v>
      </c>
      <c r="P64" s="60">
        <v>-101048.10465287838</v>
      </c>
    </row>
    <row r="65" spans="1:16" x14ac:dyDescent="0.15">
      <c r="A65">
        <f t="shared" si="0"/>
        <v>64</v>
      </c>
      <c r="B65" s="60">
        <v>-129319.99887254536</v>
      </c>
      <c r="C65" s="60">
        <v>-143804.51977234782</v>
      </c>
      <c r="D65" s="60">
        <v>-141764.08334859359</v>
      </c>
      <c r="E65" s="60">
        <v>-138909.6735759346</v>
      </c>
      <c r="F65" s="60">
        <v>-125519.31518502298</v>
      </c>
      <c r="G65" s="60">
        <v>-123693.12021891765</v>
      </c>
      <c r="H65" s="60">
        <v>-121118.10236195417</v>
      </c>
      <c r="I65" s="60">
        <v>-137681.13515887616</v>
      </c>
      <c r="J65" s="60">
        <v>-134888.53997340443</v>
      </c>
      <c r="K65" s="60">
        <v>-132946.107879613</v>
      </c>
      <c r="L65" s="60">
        <v>-120024.49561663736</v>
      </c>
      <c r="M65" s="60">
        <v>-117510.32579896261</v>
      </c>
      <c r="N65" s="60">
        <v>-115779.04000521696</v>
      </c>
      <c r="O65" s="60">
        <v>-129059.18858274716</v>
      </c>
      <c r="P65" s="60">
        <v>-112301.17994671175</v>
      </c>
    </row>
    <row r="66" spans="1:16" x14ac:dyDescent="0.15">
      <c r="A66">
        <f t="shared" si="0"/>
        <v>65</v>
      </c>
      <c r="B66" s="60">
        <v>-143064.04487291086</v>
      </c>
      <c r="C66" s="60">
        <v>-158137.97415324728</v>
      </c>
      <c r="D66" s="60">
        <v>-155997.61697508371</v>
      </c>
      <c r="E66" s="60">
        <v>-152893.92147170482</v>
      </c>
      <c r="F66" s="60">
        <v>-138958.82164695638</v>
      </c>
      <c r="G66" s="60">
        <v>-137022.99900289561</v>
      </c>
      <c r="H66" s="60">
        <v>-134196.66717513636</v>
      </c>
      <c r="I66" s="60">
        <v>-151619.45816354503</v>
      </c>
      <c r="J66" s="60">
        <v>-148577.75869807642</v>
      </c>
      <c r="K66" s="60">
        <v>-146532.5859452858</v>
      </c>
      <c r="L66" s="60">
        <v>-133050.2093374244</v>
      </c>
      <c r="M66" s="60">
        <v>-130286.45575719784</v>
      </c>
      <c r="N66" s="60">
        <v>-128445.13778787736</v>
      </c>
      <c r="O66" s="60">
        <v>-142349.31273952231</v>
      </c>
      <c r="P66" s="60">
        <v>-124666.64464438063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E11" sqref="E11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261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351616.21978751774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351616.21978751774</v>
      </c>
      <c r="K4" s="11">
        <f>J4*C10</f>
        <v>140646.48791500711</v>
      </c>
      <c r="L4" s="24">
        <f>$C$14</f>
        <v>49410.424395252485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351616.21978751774</v>
      </c>
      <c r="AE4" s="5">
        <f>-$W4*K4</f>
        <v>-140646.48791500711</v>
      </c>
      <c r="AF4" s="5">
        <f>-$W4*L4</f>
        <v>-49410.424395252485</v>
      </c>
      <c r="AG4" s="5"/>
      <c r="AH4" s="5">
        <f>SUM(AD4:AG4)</f>
        <v>161559.30747725815</v>
      </c>
      <c r="AI4" s="42">
        <f>Y4-AA4</f>
        <v>0</v>
      </c>
      <c r="AJ4" s="42"/>
      <c r="AK4" s="42">
        <f>SUM(AH4:AJ4)</f>
        <v>161559.30747725815</v>
      </c>
      <c r="AM4" s="36">
        <f>AK31</f>
        <v>3791310.8922610427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351616.21978751774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L'!$B$264:$AV$384, 4)</f>
        <v>12.564826754118522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1.2564826754118522E-2</v>
      </c>
      <c r="V5" s="39">
        <f>MIN(S5*T5,T5-U5)</f>
        <v>2.3220462500000002E-3</v>
      </c>
      <c r="W5" s="32">
        <f>T5-SUM(U5:V5)</f>
        <v>0.98511312699588149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5.9326369335760267</v>
      </c>
      <c r="AC5" s="32"/>
      <c r="AD5" s="5">
        <f t="shared" ref="AD5:AD24" si="6">$W5*J5</f>
        <v>346381.75377735274</v>
      </c>
      <c r="AE5" s="5">
        <f t="shared" ref="AE5:AF20" si="7">-$W5*K5</f>
        <v>0</v>
      </c>
      <c r="AF5" s="5">
        <f t="shared" si="7"/>
        <v>0</v>
      </c>
      <c r="AG5" s="5">
        <f>-U5*M5</f>
        <v>-7566.9030513060434</v>
      </c>
      <c r="AH5" s="5">
        <f t="shared" ref="AH5:AH13" si="8">SUM(AD5:AG5)</f>
        <v>338814.85072604672</v>
      </c>
      <c r="AI5" s="42">
        <f>-M5*$W4*(N5-N4)/1000</f>
        <v>0</v>
      </c>
      <c r="AJ5" s="42">
        <f>$D$6*SUM(Y5:Z5,AD5:AE5)</f>
        <v>33980.640832207304</v>
      </c>
      <c r="AK5" s="42">
        <f t="shared" ref="AK5:AK14" si="9">SUM(AH5:AJ5)</f>
        <v>372795.491558254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351616.21978751774</v>
      </c>
      <c r="K6" s="11">
        <f t="shared" ref="K6:K24" si="11">J6*$C$11</f>
        <v>3516.1621978751773</v>
      </c>
      <c r="L6" s="24">
        <f>$C$15</f>
        <v>38861.937801626947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L'!$B$264:$AV$384, 4)</f>
        <v>13.796344762866578</v>
      </c>
      <c r="S6" s="46">
        <f>VLOOKUP(I6, '[1]Lapse Rates'!$A$4:$F$24, 5)</f>
        <v>2.1348066000000001E-3</v>
      </c>
      <c r="T6" s="56">
        <f t="shared" ref="T6:T24" si="13">W5</f>
        <v>0.98511312699588149</v>
      </c>
      <c r="U6" s="33">
        <f>T6*R6/1000</f>
        <v>1.3590960330460748E-2</v>
      </c>
      <c r="V6" s="39">
        <f t="shared" ref="V6:V24" si="14">MIN(S6*T6,T6-U6)</f>
        <v>2.103026005257446E-3</v>
      </c>
      <c r="W6" s="32">
        <f>T6-SUM(U6:V6)</f>
        <v>0.96941914066016333</v>
      </c>
      <c r="X6" s="32"/>
      <c r="Y6" s="5">
        <f t="shared" ref="Y6:Z21" si="15">AA5</f>
        <v>0</v>
      </c>
      <c r="Z6" s="5">
        <f t="shared" si="15"/>
        <v>5.9326369335760267</v>
      </c>
      <c r="AA6" s="5">
        <f>O6*W6</f>
        <v>0</v>
      </c>
      <c r="AB6" s="5">
        <f t="shared" si="5"/>
        <v>5.8381231966062952</v>
      </c>
      <c r="AC6" s="32"/>
      <c r="AD6" s="5">
        <f t="shared" si="6"/>
        <v>340863.49362859054</v>
      </c>
      <c r="AE6" s="5">
        <f t="shared" si="7"/>
        <v>-3408.6349362859055</v>
      </c>
      <c r="AF6" s="5">
        <f t="shared" si="7"/>
        <v>-37673.506348041912</v>
      </c>
      <c r="AG6" s="5">
        <f t="shared" ref="AG6:AG24" si="16">-U6*M6</f>
        <v>-8184.8704488530457</v>
      </c>
      <c r="AH6" s="5">
        <f t="shared" si="8"/>
        <v>291596.48189540964</v>
      </c>
      <c r="AI6" s="42">
        <f>-M6*($W5*N6-$W4*N5)/1000</f>
        <v>0</v>
      </c>
      <c r="AJ6" s="42">
        <f t="shared" ref="AJ6:AJ24" si="17">$D$6*SUM(Y6:Z6,AD6:AE6)</f>
        <v>33104.903629398272</v>
      </c>
      <c r="AK6" s="42">
        <f>SUM(AH6:AJ6)</f>
        <v>324701.38552480791</v>
      </c>
      <c r="AL6" s="48" t="s">
        <v>43</v>
      </c>
      <c r="AM6" s="54">
        <f>AK31/AD31</f>
        <v>0.89281122545297587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351616.21978751774</v>
      </c>
      <c r="K7" s="11">
        <f t="shared" si="11"/>
        <v>3516.1621978751773</v>
      </c>
      <c r="L7" s="24">
        <f t="shared" ref="L7:L24" si="18">$C$15</f>
        <v>38861.937801626947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L'!$B$264:$AV$384, 4)</f>
        <v>15.110615458739698</v>
      </c>
      <c r="S7" s="46">
        <f>VLOOKUP(I7, '[1]Lapse Rates'!$A$4:$F$24, 5)</f>
        <v>2.1304430000000001E-3</v>
      </c>
      <c r="T7" s="56">
        <f t="shared" si="13"/>
        <v>0.96941914066016333</v>
      </c>
      <c r="U7" s="33">
        <f t="shared" ref="U7:U24" si="20">T7*R7/1000</f>
        <v>1.4648519852857618E-2</v>
      </c>
      <c r="V7" s="39">
        <f t="shared" si="14"/>
        <v>2.0652922222854603E-3</v>
      </c>
      <c r="W7" s="32">
        <f t="shared" ref="W7:W24" si="21">T7-SUM(U7:V7)</f>
        <v>0.95270532858502022</v>
      </c>
      <c r="X7" s="32"/>
      <c r="Y7" s="5">
        <f t="shared" si="15"/>
        <v>0</v>
      </c>
      <c r="Z7" s="5">
        <f t="shared" si="15"/>
        <v>5.8381231966062952</v>
      </c>
      <c r="AA7" s="5">
        <f t="shared" si="1"/>
        <v>0</v>
      </c>
      <c r="AB7" s="5">
        <f t="shared" si="5"/>
        <v>5.7374677732842816</v>
      </c>
      <c r="AC7" s="32"/>
      <c r="AD7" s="5">
        <f t="shared" si="6"/>
        <v>334986.64620848978</v>
      </c>
      <c r="AE7" s="5">
        <f t="shared" si="7"/>
        <v>-3349.8664620848976</v>
      </c>
      <c r="AF7" s="5">
        <f>-$W7*L7</f>
        <v>-37023.975222749621</v>
      </c>
      <c r="AG7" s="5">
        <f t="shared" si="16"/>
        <v>-8821.7634624665898</v>
      </c>
      <c r="AH7" s="5">
        <f t="shared" si="8"/>
        <v>285791.04106118868</v>
      </c>
      <c r="AI7" s="42">
        <f>-M7*($W6*N7-$W5*N6)/1000</f>
        <v>0</v>
      </c>
      <c r="AJ7" s="42">
        <f t="shared" si="17"/>
        <v>32534.140813007911</v>
      </c>
      <c r="AK7" s="42">
        <f t="shared" si="9"/>
        <v>318325.18187419657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351616.21978751774</v>
      </c>
      <c r="K8" s="11">
        <f t="shared" si="11"/>
        <v>3516.1621978751773</v>
      </c>
      <c r="L8" s="24">
        <f t="shared" si="18"/>
        <v>38861.937801626947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L'!$B$264:$AV$384, 4)</f>
        <v>16.507670982839123</v>
      </c>
      <c r="S8" s="46">
        <f>VLOOKUP(I8, '[1]Lapse Rates'!$A$4:$F$24, 5)</f>
        <v>1.8971547999999999E-3</v>
      </c>
      <c r="T8" s="56">
        <f t="shared" si="13"/>
        <v>0.95270532858502022</v>
      </c>
      <c r="U8" s="33">
        <f t="shared" si="20"/>
        <v>1.5726946107879152E-2</v>
      </c>
      <c r="V8" s="39">
        <f t="shared" si="14"/>
        <v>1.8074294871106482E-3</v>
      </c>
      <c r="W8" s="32">
        <f t="shared" si="21"/>
        <v>0.93517095299003039</v>
      </c>
      <c r="X8" s="32"/>
      <c r="Y8" s="5">
        <f>AA7</f>
        <v>0</v>
      </c>
      <c r="Z8" s="5">
        <f t="shared" si="15"/>
        <v>5.7374677732842816</v>
      </c>
      <c r="AA8" s="5">
        <f t="shared" si="1"/>
        <v>0</v>
      </c>
      <c r="AB8" s="5">
        <f t="shared" si="5"/>
        <v>5.63187067848233</v>
      </c>
      <c r="AC8" s="32"/>
      <c r="AD8" s="5">
        <f>$W8*J8</f>
        <v>328821.27534544497</v>
      </c>
      <c r="AE8" s="5">
        <f t="shared" si="7"/>
        <v>-3288.2127534544493</v>
      </c>
      <c r="AF8" s="5">
        <f t="shared" si="7"/>
        <v>-36342.555408986758</v>
      </c>
      <c r="AG8" s="5">
        <f t="shared" si="16"/>
        <v>-9471.2230276019545</v>
      </c>
      <c r="AH8" s="5">
        <f t="shared" si="8"/>
        <v>279719.28415540181</v>
      </c>
      <c r="AI8" s="42">
        <f t="shared" ref="AI8:AI24" si="22">-M8*($W7*N8-$W6*N7)/1000</f>
        <v>0</v>
      </c>
      <c r="AJ8" s="42">
        <f>$D$6*SUM(Y8:Z8,AD8:AE8)</f>
        <v>31935.356285862828</v>
      </c>
      <c r="AK8" s="42">
        <f t="shared" si="9"/>
        <v>311654.64044126461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351616.21978751774</v>
      </c>
      <c r="K9" s="11">
        <f t="shared" si="11"/>
        <v>3516.1621978751773</v>
      </c>
      <c r="L9" s="24">
        <f t="shared" si="18"/>
        <v>38861.937801626947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L'!$B$264:$AV$384, 4)</f>
        <v>18.079217425402287</v>
      </c>
      <c r="S9" s="46">
        <f>VLOOKUP(I9, '[1]Lapse Rates'!$A$4:$F$24, 5)</f>
        <v>1.8563969E-3</v>
      </c>
      <c r="T9" s="56">
        <f>W8</f>
        <v>0.93517095299003039</v>
      </c>
      <c r="U9" s="33">
        <f t="shared" si="20"/>
        <v>1.6907158989027421E-2</v>
      </c>
      <c r="V9" s="39">
        <f t="shared" si="14"/>
        <v>1.7360484581007381E-3</v>
      </c>
      <c r="W9" s="32">
        <f t="shared" si="21"/>
        <v>0.91652774554290228</v>
      </c>
      <c r="X9" s="32"/>
      <c r="Y9" s="5">
        <f t="shared" si="15"/>
        <v>0</v>
      </c>
      <c r="Z9" s="5">
        <f t="shared" si="15"/>
        <v>5.63187067848233</v>
      </c>
      <c r="AA9" s="5">
        <f t="shared" si="1"/>
        <v>0</v>
      </c>
      <c r="AB9" s="5">
        <f t="shared" si="5"/>
        <v>5.5195958767055648</v>
      </c>
      <c r="AC9" s="32"/>
      <c r="AD9" s="5">
        <f t="shared" si="6"/>
        <v>322266.02121817128</v>
      </c>
      <c r="AE9" s="5">
        <f t="shared" si="7"/>
        <v>-3222.6602121817127</v>
      </c>
      <c r="AF9" s="5">
        <f t="shared" si="7"/>
        <v>-35618.044240753639</v>
      </c>
      <c r="AG9" s="5">
        <f t="shared" si="16"/>
        <v>-10181.981450802994</v>
      </c>
      <c r="AH9" s="5">
        <f t="shared" si="8"/>
        <v>273243.33531443292</v>
      </c>
      <c r="AI9" s="42">
        <f t="shared" si="22"/>
        <v>0</v>
      </c>
      <c r="AJ9" s="42">
        <f t="shared" si="17"/>
        <v>31298.706201201137</v>
      </c>
      <c r="AK9" s="42">
        <f t="shared" si="9"/>
        <v>304542.04151563405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351616.21978751774</v>
      </c>
      <c r="K10" s="11">
        <f t="shared" si="11"/>
        <v>3516.1621978751773</v>
      </c>
      <c r="L10" s="24">
        <f t="shared" si="18"/>
        <v>38861.937801626947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L'!$B$264:$AV$384, 4)</f>
        <v>19.849825183648633</v>
      </c>
      <c r="S10" s="46">
        <f>VLOOKUP(I10, '[1]Lapse Rates'!$A$4:$F$24, 5)</f>
        <v>1.7512077999999999E-3</v>
      </c>
      <c r="T10" s="56">
        <f t="shared" si="13"/>
        <v>0.91652774554290228</v>
      </c>
      <c r="U10" s="33">
        <f t="shared" si="20"/>
        <v>1.8192915524990208E-2</v>
      </c>
      <c r="V10" s="39">
        <f t="shared" si="14"/>
        <v>1.6050305369111457E-3</v>
      </c>
      <c r="W10" s="32">
        <f t="shared" si="21"/>
        <v>0.89672979948100096</v>
      </c>
      <c r="X10" s="32"/>
      <c r="Y10" s="5">
        <f t="shared" si="15"/>
        <v>0</v>
      </c>
      <c r="Z10" s="5">
        <f t="shared" si="15"/>
        <v>5.5195958767055648</v>
      </c>
      <c r="AA10" s="5">
        <f t="shared" si="1"/>
        <v>0</v>
      </c>
      <c r="AB10" s="5">
        <f t="shared" si="5"/>
        <v>5.4003669041164368</v>
      </c>
      <c r="AC10" s="32"/>
      <c r="AD10" s="5">
        <f t="shared" si="6"/>
        <v>315304.74226432835</v>
      </c>
      <c r="AE10" s="5">
        <f t="shared" si="7"/>
        <v>-3153.0474226432834</v>
      </c>
      <c r="AF10" s="5">
        <f t="shared" si="7"/>
        <v>-34848.657692296067</v>
      </c>
      <c r="AG10" s="5">
        <f>-U10*M10</f>
        <v>-10956.301323699328</v>
      </c>
      <c r="AH10" s="5">
        <f t="shared" si="8"/>
        <v>266346.73582568963</v>
      </c>
      <c r="AI10" s="42">
        <f t="shared" si="22"/>
        <v>0</v>
      </c>
      <c r="AJ10" s="42">
        <f t="shared" si="17"/>
        <v>30622.622736324811</v>
      </c>
      <c r="AK10" s="42">
        <f t="shared" si="9"/>
        <v>296969.35856201441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351616.21978751774</v>
      </c>
      <c r="K11" s="11">
        <f t="shared" si="11"/>
        <v>3516.1621978751773</v>
      </c>
      <c r="L11" s="24">
        <f t="shared" si="18"/>
        <v>38861.937801626947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L'!$B$264:$AV$384, 4)</f>
        <v>21.876544397114785</v>
      </c>
      <c r="S11" s="46">
        <f>VLOOKUP(I11, '[1]Lapse Rates'!$A$4:$F$24, 5)</f>
        <v>1.6267663999999999E-3</v>
      </c>
      <c r="T11" s="56">
        <f t="shared" si="13"/>
        <v>0.89672979948100096</v>
      </c>
      <c r="U11" s="33">
        <f t="shared" si="20"/>
        <v>1.9617349270561957E-2</v>
      </c>
      <c r="V11" s="39">
        <f t="shared" si="14"/>
        <v>1.4587699076744297E-3</v>
      </c>
      <c r="W11" s="32">
        <f t="shared" si="21"/>
        <v>0.87565368030276458</v>
      </c>
      <c r="X11" s="32"/>
      <c r="Y11" s="5">
        <f t="shared" si="15"/>
        <v>0</v>
      </c>
      <c r="Z11" s="5">
        <f t="shared" si="15"/>
        <v>5.4003669041164368</v>
      </c>
      <c r="AA11" s="5">
        <f t="shared" si="1"/>
        <v>0</v>
      </c>
      <c r="AB11" s="5">
        <f t="shared" si="5"/>
        <v>5.2734404023505359</v>
      </c>
      <c r="AC11" s="32"/>
      <c r="AD11" s="5">
        <f t="shared" si="6"/>
        <v>307894.03691108566</v>
      </c>
      <c r="AE11" s="5">
        <f t="shared" si="7"/>
        <v>-3078.9403691108564</v>
      </c>
      <c r="AF11" s="5">
        <f t="shared" si="7"/>
        <v>-34029.598859691767</v>
      </c>
      <c r="AG11" s="5">
        <f t="shared" si="16"/>
        <v>-11814.136633861257</v>
      </c>
      <c r="AH11" s="5">
        <f t="shared" si="8"/>
        <v>258971.36104842179</v>
      </c>
      <c r="AI11" s="42">
        <f t="shared" si="22"/>
        <v>0</v>
      </c>
      <c r="AJ11" s="42">
        <f t="shared" si="17"/>
        <v>29902.890746761022</v>
      </c>
      <c r="AK11" s="42">
        <f t="shared" si="9"/>
        <v>288874.25179518282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351616.21978751774</v>
      </c>
      <c r="K12" s="11">
        <f t="shared" si="11"/>
        <v>3516.1621978751773</v>
      </c>
      <c r="L12" s="24">
        <f t="shared" si="18"/>
        <v>38861.937801626947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L'!$B$264:$AV$384, 4)</f>
        <v>24.212272316653333</v>
      </c>
      <c r="S12" s="46">
        <f>VLOOKUP(I12, '[1]Lapse Rates'!$A$4:$F$24, 5)</f>
        <v>1.427546E-3</v>
      </c>
      <c r="T12" s="56">
        <f t="shared" si="13"/>
        <v>0.87565368030276458</v>
      </c>
      <c r="U12" s="33">
        <f t="shared" si="20"/>
        <v>2.1201565362570236E-2</v>
      </c>
      <c r="V12" s="39">
        <f t="shared" si="14"/>
        <v>1.2500359087014904E-3</v>
      </c>
      <c r="W12" s="32">
        <f t="shared" si="21"/>
        <v>0.85320207903149281</v>
      </c>
      <c r="X12" s="32"/>
      <c r="Y12" s="5">
        <f t="shared" si="15"/>
        <v>0</v>
      </c>
      <c r="Z12" s="5">
        <f t="shared" si="15"/>
        <v>5.2734404023505359</v>
      </c>
      <c r="AA12" s="5">
        <f t="shared" si="1"/>
        <v>0</v>
      </c>
      <c r="AB12" s="5">
        <f t="shared" si="5"/>
        <v>5.1382303485305689</v>
      </c>
      <c r="AC12" s="32"/>
      <c r="AD12" s="5">
        <f t="shared" si="6"/>
        <v>299999.68974390446</v>
      </c>
      <c r="AE12" s="5">
        <f t="shared" si="7"/>
        <v>-2999.9968974390445</v>
      </c>
      <c r="AF12" s="5">
        <f t="shared" si="7"/>
        <v>-33157.086127540671</v>
      </c>
      <c r="AG12" s="5">
        <f t="shared" si="16"/>
        <v>-12768.197506735311</v>
      </c>
      <c r="AH12" s="5">
        <f t="shared" si="8"/>
        <v>251074.40921218941</v>
      </c>
      <c r="AI12" s="42">
        <f t="shared" si="22"/>
        <v>0</v>
      </c>
      <c r="AJ12" s="42">
        <f t="shared" si="17"/>
        <v>29136.187192741727</v>
      </c>
      <c r="AK12" s="42">
        <f t="shared" si="9"/>
        <v>280210.59640493116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351616.21978751774</v>
      </c>
      <c r="K13" s="11">
        <f t="shared" si="11"/>
        <v>3516.1621978751773</v>
      </c>
      <c r="L13" s="24">
        <f t="shared" si="18"/>
        <v>38861.937801626947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L'!$B$264:$AV$384, 4)</f>
        <v>26.905077627114068</v>
      </c>
      <c r="S13" s="46">
        <f>VLOOKUP(I13, '[1]Lapse Rates'!$A$4:$F$24, 5)</f>
        <v>1.4710299999999999E-3</v>
      </c>
      <c r="T13" s="56">
        <f t="shared" si="13"/>
        <v>0.85320207903149281</v>
      </c>
      <c r="U13" s="33">
        <f t="shared" si="20"/>
        <v>2.2955468167957429E-2</v>
      </c>
      <c r="V13" s="39">
        <f t="shared" si="14"/>
        <v>1.2550858543176968E-3</v>
      </c>
      <c r="W13" s="32">
        <f t="shared" si="21"/>
        <v>0.82899152500921769</v>
      </c>
      <c r="X13" s="32"/>
      <c r="Y13" s="5">
        <f t="shared" si="15"/>
        <v>0</v>
      </c>
      <c r="Z13" s="5">
        <f t="shared" si="15"/>
        <v>5.1382303485305689</v>
      </c>
      <c r="AA13" s="5">
        <f t="shared" si="1"/>
        <v>0</v>
      </c>
      <c r="AB13" s="5">
        <f t="shared" si="5"/>
        <v>4.9924273711477616</v>
      </c>
      <c r="AC13" s="32"/>
      <c r="AD13" s="5">
        <f t="shared" si="6"/>
        <v>291486.86625963059</v>
      </c>
      <c r="AE13" s="5">
        <f t="shared" si="7"/>
        <v>-2914.868662596306</v>
      </c>
      <c r="AF13" s="5">
        <f t="shared" si="7"/>
        <v>-32216.217082984087</v>
      </c>
      <c r="AG13" s="5">
        <f t="shared" si="16"/>
        <v>-13824.448639320835</v>
      </c>
      <c r="AH13" s="5">
        <f t="shared" si="8"/>
        <v>242531.33187472937</v>
      </c>
      <c r="AI13" s="42">
        <f t="shared" si="22"/>
        <v>0</v>
      </c>
      <c r="AJ13" s="42">
        <f t="shared" si="17"/>
        <v>28309.417024666254</v>
      </c>
      <c r="AK13" s="42">
        <f t="shared" si="9"/>
        <v>270840.74889939564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49410.424395252485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351616.21978751774</v>
      </c>
      <c r="K14" s="11">
        <f t="shared" si="11"/>
        <v>3516.1621978751773</v>
      </c>
      <c r="L14" s="24">
        <f t="shared" si="18"/>
        <v>38861.937801626947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L'!$B$264:$AV$384, 4)</f>
        <v>30.110471630830933</v>
      </c>
      <c r="S14" s="46">
        <f>VLOOKUP(I14, '[1]Lapse Rates'!$A$4:$F$24, 5)</f>
        <v>1.273365E-3</v>
      </c>
      <c r="T14" s="56">
        <f t="shared" si="13"/>
        <v>0.82899152500921769</v>
      </c>
      <c r="U14" s="33">
        <f t="shared" si="20"/>
        <v>2.4961325795989323E-2</v>
      </c>
      <c r="V14" s="39">
        <f t="shared" si="14"/>
        <v>1.0556087932433625E-3</v>
      </c>
      <c r="W14" s="32">
        <f t="shared" si="21"/>
        <v>0.80297459041998498</v>
      </c>
      <c r="X14" s="32"/>
      <c r="Y14" s="5">
        <f t="shared" si="15"/>
        <v>0</v>
      </c>
      <c r="Z14" s="5">
        <f t="shared" si="15"/>
        <v>4.9924273711477616</v>
      </c>
      <c r="AA14" s="5">
        <f t="shared" si="1"/>
        <v>0</v>
      </c>
      <c r="AB14" s="5">
        <f t="shared" si="5"/>
        <v>4.8357458461403713</v>
      </c>
      <c r="AC14" s="32"/>
      <c r="AD14" s="5">
        <f t="shared" si="6"/>
        <v>282338.89006890549</v>
      </c>
      <c r="AE14" s="5">
        <f t="shared" si="7"/>
        <v>-2823.3889006890545</v>
      </c>
      <c r="AF14" s="5">
        <f t="shared" si="7"/>
        <v>-31205.148589188331</v>
      </c>
      <c r="AG14" s="5">
        <f t="shared" si="16"/>
        <v>-15032.434272792854</v>
      </c>
      <c r="AH14" s="5">
        <f>SUM(AD14:AG14)</f>
        <v>233277.91830623522</v>
      </c>
      <c r="AI14" s="42">
        <f t="shared" si="22"/>
        <v>0</v>
      </c>
      <c r="AJ14" s="42">
        <f t="shared" si="17"/>
        <v>27420.960421727141</v>
      </c>
      <c r="AK14" s="42">
        <f t="shared" si="9"/>
        <v>260698.87872796238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38861.937801626947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351616.21978751774</v>
      </c>
      <c r="K15" s="11">
        <f t="shared" si="11"/>
        <v>3516.1621978751773</v>
      </c>
      <c r="L15" s="24">
        <f t="shared" si="18"/>
        <v>38861.937801626947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L'!$B$264:$AV$384, 4)</f>
        <v>33.804496621106914</v>
      </c>
      <c r="S15" s="46">
        <f>VLOOKUP(I15, '[1]Lapse Rates'!$A$4:$F$24, 5)</f>
        <v>1.2241776999999999E-3</v>
      </c>
      <c r="T15" s="56">
        <f t="shared" si="13"/>
        <v>0.80297459041998498</v>
      </c>
      <c r="U15" s="33">
        <f t="shared" si="20"/>
        <v>2.7144151828687089E-2</v>
      </c>
      <c r="V15" s="39">
        <f t="shared" si="14"/>
        <v>9.8298358725877914E-4</v>
      </c>
      <c r="W15" s="32">
        <f t="shared" si="21"/>
        <v>0.77484745500403907</v>
      </c>
      <c r="X15" s="31"/>
      <c r="Y15" s="5">
        <f t="shared" si="15"/>
        <v>0</v>
      </c>
      <c r="Z15" s="5">
        <f t="shared" si="15"/>
        <v>4.8357458461403713</v>
      </c>
      <c r="AA15" s="5">
        <f t="shared" si="1"/>
        <v>0</v>
      </c>
      <c r="AB15" s="5">
        <f t="shared" si="5"/>
        <v>4.666356079796274</v>
      </c>
      <c r="AC15" s="32"/>
      <c r="AD15" s="5">
        <f t="shared" si="6"/>
        <v>272448.93304049899</v>
      </c>
      <c r="AE15" s="5">
        <f t="shared" si="7"/>
        <v>-2724.4893304049897</v>
      </c>
      <c r="AF15" s="5">
        <f t="shared" si="7"/>
        <v>-30112.073602115903</v>
      </c>
      <c r="AG15" s="5">
        <f t="shared" si="16"/>
        <v>-16346.995411638398</v>
      </c>
      <c r="AH15" s="5">
        <f t="shared" ref="AH15:AH24" si="23">SUM(AD15:AG15)</f>
        <v>223265.37469633971</v>
      </c>
      <c r="AI15" s="42">
        <f t="shared" si="22"/>
        <v>0</v>
      </c>
      <c r="AJ15" s="42">
        <f t="shared" si="17"/>
        <v>26460.442314627733</v>
      </c>
      <c r="AK15" s="42">
        <f t="shared" ref="AK15:AK24" si="24">SUM(AH15:AJ15)</f>
        <v>249725.81701096744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351616.21978751774</v>
      </c>
      <c r="K16" s="11">
        <f t="shared" si="11"/>
        <v>3516.1621978751773</v>
      </c>
      <c r="L16" s="24">
        <f t="shared" si="18"/>
        <v>38861.937801626947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L'!$B$264:$AV$384, 4)</f>
        <v>38.044214932054849</v>
      </c>
      <c r="S16" s="46">
        <f>VLOOKUP(I16, '[1]Lapse Rates'!$A$4:$F$24, 5)</f>
        <v>1.0124068E-3</v>
      </c>
      <c r="T16" s="56">
        <f t="shared" si="13"/>
        <v>0.77484745500403907</v>
      </c>
      <c r="U16" s="33">
        <f t="shared" si="20"/>
        <v>2.9478463117729361E-2</v>
      </c>
      <c r="V16" s="39">
        <f t="shared" si="14"/>
        <v>7.8446083240878324E-4</v>
      </c>
      <c r="W16" s="32">
        <f t="shared" si="21"/>
        <v>0.74458453105390088</v>
      </c>
      <c r="X16" s="31"/>
      <c r="Y16" s="5">
        <f t="shared" si="15"/>
        <v>0</v>
      </c>
      <c r="Z16" s="5">
        <f t="shared" si="15"/>
        <v>4.666356079796274</v>
      </c>
      <c r="AA16" s="5">
        <f t="shared" si="1"/>
        <v>0</v>
      </c>
      <c r="AB16" s="5">
        <f t="shared" si="5"/>
        <v>4.4841039755205969</v>
      </c>
      <c r="AC16" s="32"/>
      <c r="AD16" s="5">
        <f t="shared" si="6"/>
        <v>261807.99812143424</v>
      </c>
      <c r="AE16" s="5">
        <f t="shared" si="7"/>
        <v>-2618.0799812143423</v>
      </c>
      <c r="AF16" s="5">
        <f t="shared" si="7"/>
        <v>-28935.997733870263</v>
      </c>
      <c r="AG16" s="5">
        <f t="shared" si="16"/>
        <v>-17752.785364927036</v>
      </c>
      <c r="AH16" s="5">
        <f t="shared" si="23"/>
        <v>212501.13504142262</v>
      </c>
      <c r="AI16" s="42">
        <f t="shared" si="22"/>
        <v>0</v>
      </c>
      <c r="AJ16" s="42">
        <f t="shared" si="17"/>
        <v>25426.988739087003</v>
      </c>
      <c r="AK16" s="42">
        <f t="shared" si="24"/>
        <v>237928.12378050963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351616.21978751774</v>
      </c>
      <c r="K17" s="11">
        <f t="shared" si="11"/>
        <v>3516.1621978751773</v>
      </c>
      <c r="L17" s="24">
        <f t="shared" si="18"/>
        <v>38861.937801626947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L'!$B$264:$AV$384, 4)</f>
        <v>42.938213363268687</v>
      </c>
      <c r="S17" s="46">
        <f>VLOOKUP(I17, '[1]Lapse Rates'!$A$4:$F$24, 5)</f>
        <v>8.7385670000000003E-4</v>
      </c>
      <c r="T17" s="56">
        <f t="shared" si="13"/>
        <v>0.74458453105390088</v>
      </c>
      <c r="U17" s="33">
        <f t="shared" si="20"/>
        <v>3.197112946138176E-2</v>
      </c>
      <c r="V17" s="39">
        <f t="shared" si="14"/>
        <v>6.5066018117780936E-4</v>
      </c>
      <c r="W17" s="32">
        <f t="shared" si="21"/>
        <v>0.7119627414113413</v>
      </c>
      <c r="X17" s="31"/>
      <c r="Y17" s="5">
        <f t="shared" si="15"/>
        <v>0</v>
      </c>
      <c r="Z17" s="5">
        <f t="shared" si="15"/>
        <v>4.4841039755205969</v>
      </c>
      <c r="AA17" s="5">
        <f t="shared" si="1"/>
        <v>0</v>
      </c>
      <c r="AB17" s="5">
        <f t="shared" si="5"/>
        <v>4.2876460979741067</v>
      </c>
      <c r="AC17" s="32"/>
      <c r="AD17" s="5">
        <f t="shared" si="6"/>
        <v>250337.64776461385</v>
      </c>
      <c r="AE17" s="5">
        <f t="shared" si="7"/>
        <v>-2503.3764776461385</v>
      </c>
      <c r="AF17" s="5">
        <f t="shared" si="7"/>
        <v>-27668.251773803357</v>
      </c>
      <c r="AG17" s="5">
        <f t="shared" si="16"/>
        <v>-19253.941324398475</v>
      </c>
      <c r="AH17" s="5">
        <f t="shared" si="23"/>
        <v>200912.07818876588</v>
      </c>
      <c r="AI17" s="42">
        <f t="shared" si="22"/>
        <v>0</v>
      </c>
      <c r="AJ17" s="42">
        <f t="shared" si="17"/>
        <v>24312.981903851534</v>
      </c>
      <c r="AK17" s="42">
        <f t="shared" si="24"/>
        <v>225225.06009261741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351616.21978751774</v>
      </c>
      <c r="K18" s="11">
        <f t="shared" si="11"/>
        <v>3516.1621978751773</v>
      </c>
      <c r="L18" s="24">
        <f t="shared" si="18"/>
        <v>38861.937801626947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L'!$B$264:$AV$384, 4)</f>
        <v>48.405632483358545</v>
      </c>
      <c r="S18" s="46">
        <f>VLOOKUP(I18, '[1]Lapse Rates'!$A$4:$F$24, 5)</f>
        <v>8.3940749999999998E-4</v>
      </c>
      <c r="T18" s="56">
        <f t="shared" si="13"/>
        <v>0.7119627414113413</v>
      </c>
      <c r="U18" s="33">
        <f t="shared" si="20"/>
        <v>3.4463006802601823E-2</v>
      </c>
      <c r="V18" s="39">
        <f t="shared" si="14"/>
        <v>5.9762686486124043E-4</v>
      </c>
      <c r="W18" s="32">
        <f t="shared" si="21"/>
        <v>0.67690210774387827</v>
      </c>
      <c r="X18" s="31"/>
      <c r="Y18" s="5">
        <f t="shared" si="15"/>
        <v>0</v>
      </c>
      <c r="Z18" s="5">
        <f t="shared" si="15"/>
        <v>4.2876460979741067</v>
      </c>
      <c r="AA18" s="5">
        <f t="shared" si="1"/>
        <v>0</v>
      </c>
      <c r="AB18" s="5">
        <f t="shared" si="5"/>
        <v>4.0765007944448808</v>
      </c>
      <c r="AC18" s="32"/>
      <c r="AD18" s="5">
        <f t="shared" si="6"/>
        <v>238009.76029110551</v>
      </c>
      <c r="AE18" s="5">
        <f t="shared" si="7"/>
        <v>-2380.0976029110552</v>
      </c>
      <c r="AF18" s="5">
        <f t="shared" si="7"/>
        <v>-26305.727608932779</v>
      </c>
      <c r="AG18" s="5">
        <f t="shared" si="16"/>
        <v>-20754.622123724093</v>
      </c>
      <c r="AH18" s="5">
        <f t="shared" si="23"/>
        <v>188569.31295553758</v>
      </c>
      <c r="AI18" s="42">
        <f t="shared" si="22"/>
        <v>0</v>
      </c>
      <c r="AJ18" s="42">
        <f t="shared" si="17"/>
        <v>23115.69052779409</v>
      </c>
      <c r="AK18" s="42">
        <f t="shared" si="24"/>
        <v>211685.00348333167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351616.21978751774</v>
      </c>
      <c r="K19" s="11">
        <f t="shared" si="11"/>
        <v>3516.1621978751773</v>
      </c>
      <c r="L19" s="24">
        <f t="shared" si="18"/>
        <v>38861.937801626947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L'!$B$264:$AV$384, 4)</f>
        <v>54.484038841460617</v>
      </c>
      <c r="S19" s="46">
        <f>VLOOKUP(I19, '[1]Lapse Rates'!$A$4:$F$24, 5)</f>
        <v>7.2940090000000004E-4</v>
      </c>
      <c r="T19" s="56">
        <f t="shared" si="13"/>
        <v>0.67690210774387827</v>
      </c>
      <c r="U19" s="33">
        <f t="shared" si="20"/>
        <v>3.6880360730184025E-2</v>
      </c>
      <c r="V19" s="39">
        <f t="shared" si="14"/>
        <v>4.9373300660028184E-4</v>
      </c>
      <c r="W19" s="32">
        <f t="shared" si="21"/>
        <v>0.63952801400709391</v>
      </c>
      <c r="X19" s="31"/>
      <c r="Y19" s="5">
        <f t="shared" si="15"/>
        <v>0</v>
      </c>
      <c r="Z19" s="5">
        <f t="shared" si="15"/>
        <v>4.0765007944448808</v>
      </c>
      <c r="AA19" s="5">
        <f t="shared" si="1"/>
        <v>0</v>
      </c>
      <c r="AB19" s="5">
        <f t="shared" si="5"/>
        <v>3.8514231634747818</v>
      </c>
      <c r="AC19" s="32"/>
      <c r="AD19" s="5">
        <f t="shared" si="6"/>
        <v>224868.42273339306</v>
      </c>
      <c r="AE19" s="5">
        <f t="shared" si="7"/>
        <v>-2248.6842273339307</v>
      </c>
      <c r="AF19" s="5">
        <f t="shared" si="7"/>
        <v>-24853.297902741691</v>
      </c>
      <c r="AG19" s="5">
        <f t="shared" si="16"/>
        <v>-22210.422762177994</v>
      </c>
      <c r="AH19" s="5">
        <f t="shared" si="23"/>
        <v>175556.01784113943</v>
      </c>
      <c r="AI19" s="42">
        <f t="shared" si="22"/>
        <v>0</v>
      </c>
      <c r="AJ19" s="42">
        <f t="shared" si="17"/>
        <v>21839.396252172337</v>
      </c>
      <c r="AK19" s="42">
        <f t="shared" si="24"/>
        <v>197395.41409331176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351616.21978751774</v>
      </c>
      <c r="K20" s="11">
        <f t="shared" si="11"/>
        <v>3516.1621978751773</v>
      </c>
      <c r="L20" s="24">
        <f t="shared" si="18"/>
        <v>38861.937801626947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L'!$B$264:$AV$384, 4)</f>
        <v>61.111263439325874</v>
      </c>
      <c r="S20" s="46">
        <f>VLOOKUP(I20, '[1]Lapse Rates'!$A$4:$F$24, 5)</f>
        <v>6.1234970000000001E-4</v>
      </c>
      <c r="T20" s="56">
        <f t="shared" si="13"/>
        <v>0.63952801400709391</v>
      </c>
      <c r="U20" s="33">
        <f t="shared" si="20"/>
        <v>3.9082364940816405E-2</v>
      </c>
      <c r="V20" s="39">
        <f t="shared" si="14"/>
        <v>3.9161478751883978E-4</v>
      </c>
      <c r="W20" s="32">
        <f t="shared" si="21"/>
        <v>0.6000540342787587</v>
      </c>
      <c r="X20" s="31"/>
      <c r="Y20" s="5">
        <f t="shared" si="15"/>
        <v>0</v>
      </c>
      <c r="Z20" s="5">
        <f t="shared" si="15"/>
        <v>3.8514231634747818</v>
      </c>
      <c r="AA20" s="5">
        <f t="shared" si="1"/>
        <v>0</v>
      </c>
      <c r="AB20" s="5">
        <f t="shared" si="5"/>
        <v>3.6136994100966255</v>
      </c>
      <c r="AC20" s="32"/>
      <c r="AD20" s="5">
        <f t="shared" si="6"/>
        <v>210988.73120134673</v>
      </c>
      <c r="AE20" s="5">
        <f t="shared" si="7"/>
        <v>-2109.8873120134672</v>
      </c>
      <c r="AF20" s="5">
        <f t="shared" si="7"/>
        <v>-23319.262557756443</v>
      </c>
      <c r="AG20" s="5">
        <f t="shared" si="16"/>
        <v>-23536.533555942922</v>
      </c>
      <c r="AH20" s="5">
        <f>SUM(AD20:AG20)</f>
        <v>162023.04777563387</v>
      </c>
      <c r="AI20" s="42">
        <f t="shared" si="22"/>
        <v>0</v>
      </c>
      <c r="AJ20" s="42">
        <f t="shared" si="17"/>
        <v>20491.392410155928</v>
      </c>
      <c r="AK20" s="42">
        <f t="shared" si="24"/>
        <v>182514.4401857898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351616.21978751774</v>
      </c>
      <c r="K21" s="11">
        <f t="shared" si="11"/>
        <v>3516.1621978751773</v>
      </c>
      <c r="L21" s="24">
        <f t="shared" si="18"/>
        <v>38861.937801626947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L'!$B$264:$AV$384, 4)</f>
        <v>68.388162174028224</v>
      </c>
      <c r="S21" s="46">
        <f>VLOOKUP(I21, '[1]Lapse Rates'!$A$4:$F$24, 5)</f>
        <v>4.6742110000000002E-4</v>
      </c>
      <c r="T21" s="56">
        <f t="shared" si="13"/>
        <v>0.6000540342787587</v>
      </c>
      <c r="U21" s="33">
        <f t="shared" si="20"/>
        <v>4.1036592609435645E-2</v>
      </c>
      <c r="V21" s="39">
        <f t="shared" si="14"/>
        <v>2.804779167620151E-4</v>
      </c>
      <c r="W21" s="32">
        <f t="shared" si="21"/>
        <v>0.55873696375256099</v>
      </c>
      <c r="X21" s="31"/>
      <c r="Y21" s="5">
        <f t="shared" si="15"/>
        <v>0</v>
      </c>
      <c r="Z21" s="5">
        <f t="shared" si="15"/>
        <v>3.6136994100966255</v>
      </c>
      <c r="AA21" s="5">
        <f t="shared" si="1"/>
        <v>0</v>
      </c>
      <c r="AB21" s="5">
        <f t="shared" si="5"/>
        <v>3.3648760294374105</v>
      </c>
      <c r="AC21" s="32"/>
      <c r="AD21" s="5">
        <f t="shared" si="6"/>
        <v>196460.97905023082</v>
      </c>
      <c r="AE21" s="5">
        <f t="shared" ref="AE21:AF24" si="25">-$W21*K21</f>
        <v>-1964.6097905023082</v>
      </c>
      <c r="AF21" s="5">
        <f t="shared" si="25"/>
        <v>-21713.601132821914</v>
      </c>
      <c r="AG21" s="5">
        <f t="shared" si="16"/>
        <v>-24713.426130587817</v>
      </c>
      <c r="AH21" s="5">
        <f t="shared" si="23"/>
        <v>148069.34199631878</v>
      </c>
      <c r="AI21" s="42">
        <f t="shared" si="22"/>
        <v>0</v>
      </c>
      <c r="AJ21" s="42">
        <f t="shared" si="17"/>
        <v>19080.448328291499</v>
      </c>
      <c r="AK21" s="42">
        <f t="shared" si="24"/>
        <v>167149.79032461028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351616.21978751774</v>
      </c>
      <c r="K22" s="11">
        <f t="shared" si="11"/>
        <v>3516.1621978751773</v>
      </c>
      <c r="L22" s="24">
        <f t="shared" si="18"/>
        <v>38861.937801626947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L'!$B$264:$AV$384, 4)</f>
        <v>76.566882504976277</v>
      </c>
      <c r="S22" s="46">
        <f>VLOOKUP(I22, '[1]Lapse Rates'!$A$4:$F$24, 5)</f>
        <v>4.0205260000000001E-4</v>
      </c>
      <c r="T22" s="56">
        <f t="shared" si="13"/>
        <v>0.55873696375256099</v>
      </c>
      <c r="U22" s="33">
        <f t="shared" si="20"/>
        <v>4.2780747454829522E-2</v>
      </c>
      <c r="V22" s="39">
        <f t="shared" si="14"/>
        <v>2.2464164899282289E-4</v>
      </c>
      <c r="W22" s="32">
        <f t="shared" si="21"/>
        <v>0.51573157464873864</v>
      </c>
      <c r="X22" s="31"/>
      <c r="Y22" s="5">
        <f t="shared" ref="Y22:Z24" si="26">AA21</f>
        <v>0</v>
      </c>
      <c r="Z22" s="5">
        <f t="shared" si="26"/>
        <v>3.3648760294374105</v>
      </c>
      <c r="AA22" s="5">
        <f t="shared" si="1"/>
        <v>0</v>
      </c>
      <c r="AB22" s="5">
        <f t="shared" si="5"/>
        <v>3.1058851046913523</v>
      </c>
      <c r="AC22" s="32"/>
      <c r="AD22" s="5">
        <f t="shared" si="6"/>
        <v>181339.5867030535</v>
      </c>
      <c r="AE22" s="5">
        <f t="shared" si="25"/>
        <v>-1813.3958670305349</v>
      </c>
      <c r="AF22" s="5">
        <f t="shared" si="25"/>
        <v>-20042.328376334408</v>
      </c>
      <c r="AG22" s="5">
        <f t="shared" si="16"/>
        <v>-25763.80675897453</v>
      </c>
      <c r="AH22" s="5">
        <f t="shared" si="23"/>
        <v>133720.05570071403</v>
      </c>
      <c r="AI22" s="42">
        <f t="shared" si="22"/>
        <v>0</v>
      </c>
      <c r="AJ22" s="42">
        <f t="shared" si="17"/>
        <v>17611.849415352339</v>
      </c>
      <c r="AK22" s="42">
        <f t="shared" si="24"/>
        <v>151331.90511606637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351616.21978751774</v>
      </c>
      <c r="K23" s="11">
        <f t="shared" si="11"/>
        <v>3516.1621978751773</v>
      </c>
      <c r="L23" s="24">
        <f t="shared" si="18"/>
        <v>38861.937801626947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L'!$B$264:$AV$384, 4)</f>
        <v>85.747408216172488</v>
      </c>
      <c r="S23" s="46">
        <f>VLOOKUP(I23, '[1]Lapse Rates'!$A$4:$F$24, 5)</f>
        <v>3.3283375800000001E-2</v>
      </c>
      <c r="T23" s="56">
        <f t="shared" si="13"/>
        <v>0.51573157464873864</v>
      </c>
      <c r="U23" s="33">
        <f t="shared" si="20"/>
        <v>4.4222645861374831E-2</v>
      </c>
      <c r="V23" s="39">
        <f t="shared" si="14"/>
        <v>1.7165287810959721E-2</v>
      </c>
      <c r="W23" s="32">
        <f t="shared" si="21"/>
        <v>0.45434364097640412</v>
      </c>
      <c r="X23" s="31"/>
      <c r="Y23" s="5">
        <f t="shared" si="26"/>
        <v>0</v>
      </c>
      <c r="Z23" s="5">
        <f t="shared" si="26"/>
        <v>3.1058851046913523</v>
      </c>
      <c r="AA23" s="5">
        <f t="shared" si="1"/>
        <v>0</v>
      </c>
      <c r="AB23" s="5">
        <f t="shared" si="5"/>
        <v>2.7361891656157886</v>
      </c>
      <c r="AC23" s="32"/>
      <c r="AD23" s="5">
        <f t="shared" si="6"/>
        <v>159754.59352462037</v>
      </c>
      <c r="AE23" s="5">
        <f t="shared" si="25"/>
        <v>-1597.5459352462035</v>
      </c>
      <c r="AF23" s="5">
        <f t="shared" si="25"/>
        <v>-17656.674316189743</v>
      </c>
      <c r="AG23" s="5">
        <f t="shared" si="16"/>
        <v>-26632.159794449904</v>
      </c>
      <c r="AH23" s="5">
        <f>SUM(AD23:AG23)</f>
        <v>113868.21347873453</v>
      </c>
      <c r="AI23" s="42">
        <f t="shared" si="22"/>
        <v>0</v>
      </c>
      <c r="AJ23" s="42">
        <f t="shared" si="17"/>
        <v>15515.511055846378</v>
      </c>
      <c r="AK23" s="42">
        <f t="shared" si="24"/>
        <v>129383.72453458091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351616.21978751774</v>
      </c>
      <c r="K24" s="11">
        <f t="shared" si="11"/>
        <v>3516.1621978751773</v>
      </c>
      <c r="L24" s="24">
        <f t="shared" si="18"/>
        <v>38861.937801626947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L'!$B$264:$AV$384, 4)</f>
        <v>96.090211532453637</v>
      </c>
      <c r="S24" s="46">
        <f>VLOOKUP(I24, '[1]Lapse Rates'!$A$4:$F$24, 5)</f>
        <v>0</v>
      </c>
      <c r="T24" s="56">
        <f t="shared" si="13"/>
        <v>0.45434364097640412</v>
      </c>
      <c r="U24" s="33">
        <f t="shared" si="20"/>
        <v>4.3657976569847837E-2</v>
      </c>
      <c r="V24" s="39">
        <f t="shared" si="14"/>
        <v>0</v>
      </c>
      <c r="W24" s="32">
        <f t="shared" si="21"/>
        <v>0.41068566440655629</v>
      </c>
      <c r="X24" s="31"/>
      <c r="Y24" s="5">
        <f t="shared" si="26"/>
        <v>0</v>
      </c>
      <c r="Z24" s="5">
        <f t="shared" si="26"/>
        <v>2.7361891656157886</v>
      </c>
      <c r="AA24" s="5">
        <f t="shared" si="1"/>
        <v>0</v>
      </c>
      <c r="AB24" s="5">
        <f t="shared" si="5"/>
        <v>2.4732681698989598</v>
      </c>
      <c r="AC24" s="32"/>
      <c r="AD24" s="5">
        <f t="shared" si="6"/>
        <v>144403.74083955845</v>
      </c>
      <c r="AE24" s="5">
        <f t="shared" si="25"/>
        <v>-1444.0374083955844</v>
      </c>
      <c r="AF24" s="5">
        <f t="shared" si="25"/>
        <v>-15960.040746187429</v>
      </c>
      <c r="AG24" s="5">
        <f t="shared" si="16"/>
        <v>-26292.099571682891</v>
      </c>
      <c r="AH24" s="5">
        <f t="shared" si="23"/>
        <v>100707.56311329255</v>
      </c>
      <c r="AI24" s="42">
        <f t="shared" si="22"/>
        <v>0</v>
      </c>
      <c r="AJ24" s="42">
        <f t="shared" si="17"/>
        <v>14024.615326754225</v>
      </c>
      <c r="AK24" s="42">
        <f t="shared" si="24"/>
        <v>114732.17844004677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5662380.0284832772</v>
      </c>
      <c r="AE27" s="21">
        <f t="shared" ref="AE27:AJ27" si="27">SUM(AE4:AE24)</f>
        <v>-190290.30846419118</v>
      </c>
      <c r="AF27" s="21">
        <f t="shared" si="27"/>
        <v>-598092.46971823927</v>
      </c>
      <c r="AG27" s="21">
        <f t="shared" si="27"/>
        <v>-331879.0526159443</v>
      </c>
      <c r="AH27" s="21">
        <f>SUM(AH4:AH24)</f>
        <v>4542118.1976849018</v>
      </c>
      <c r="AI27" s="21">
        <f t="shared" si="27"/>
        <v>0</v>
      </c>
      <c r="AJ27" s="21">
        <f t="shared" si="27"/>
        <v>516125.14215783152</v>
      </c>
      <c r="AK27" s="21">
        <f>SUM(AK4:AK24)</f>
        <v>5058243.339842733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2894885.1283689328</v>
      </c>
      <c r="AE29" s="21">
        <f t="shared" ref="AE29:AK29" si="28">AE4+NPV($D$6,AE5:AE24)</f>
        <v>-162924.80350316755</v>
      </c>
      <c r="AF29" s="21">
        <f t="shared" si="28"/>
        <v>-295638.68861904147</v>
      </c>
      <c r="AG29" s="21">
        <f t="shared" si="28"/>
        <v>-115509.96896986576</v>
      </c>
      <c r="AH29" s="21">
        <f>AH4+NPV($D$6,AH5:AH24)</f>
        <v>2320811.6672768579</v>
      </c>
      <c r="AI29" s="21">
        <f t="shared" si="28"/>
        <v>0</v>
      </c>
      <c r="AJ29" s="21">
        <f t="shared" si="28"/>
        <v>247313.57263847877</v>
      </c>
      <c r="AK29" s="21">
        <f t="shared" si="28"/>
        <v>2568125.2399153369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4246486.5854901038</v>
      </c>
      <c r="AE31" s="21">
        <f t="shared" ref="AE31:AJ31" si="29">AE4+NPV($D$7,AE5:AE24)</f>
        <v>-176253.11082682409</v>
      </c>
      <c r="AF31" s="21">
        <f t="shared" si="29"/>
        <v>-442948.11891947401</v>
      </c>
      <c r="AG31" s="21">
        <f t="shared" si="29"/>
        <v>-214575.00639364863</v>
      </c>
      <c r="AH31" s="21">
        <f t="shared" si="29"/>
        <v>3412710.3493501563</v>
      </c>
      <c r="AI31" s="21">
        <f t="shared" si="29"/>
        <v>0</v>
      </c>
      <c r="AJ31" s="21">
        <f t="shared" si="29"/>
        <v>378600.5429108864</v>
      </c>
      <c r="AK31" s="21">
        <f>AK4+NPV($D$7,AK5:AK24)</f>
        <v>3791310.8922610427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364298.36944343155</v>
      </c>
    </row>
    <row r="37" spans="1:39" x14ac:dyDescent="0.15">
      <c r="G37" s="49" t="s">
        <v>109</v>
      </c>
      <c r="I37" s="1">
        <v>0</v>
      </c>
      <c r="J37" s="11">
        <f>H$36</f>
        <v>364298.36944343155</v>
      </c>
      <c r="K37" s="11">
        <f>J37*$C$10</f>
        <v>145719.34777737263</v>
      </c>
      <c r="L37" s="24">
        <f>$C$46</f>
        <v>50999.169285294978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364298.36944343155</v>
      </c>
      <c r="AE37" s="5">
        <f>-$W37*K37</f>
        <v>-145719.34777737263</v>
      </c>
      <c r="AF37" s="5">
        <f>-$W37*L37</f>
        <v>-50999.169285294978</v>
      </c>
      <c r="AG37" s="5"/>
      <c r="AH37" s="5">
        <f>SUM(AD37:AG37)</f>
        <v>167579.85238076394</v>
      </c>
      <c r="AI37" s="42">
        <f>Y37-AA37</f>
        <v>0</v>
      </c>
      <c r="AJ37" s="42"/>
      <c r="AK37" s="42">
        <f>SUM(AH37:AJ37)</f>
        <v>167579.85238076394</v>
      </c>
      <c r="AL37" s="6" t="s">
        <v>39</v>
      </c>
      <c r="AM37" s="36">
        <f>AK64</f>
        <v>3800822.7492791684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364298.36944343155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L'!$B$264:$AV$384, 7)</f>
        <v>14.945690603116459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1.4945690603116459E-2</v>
      </c>
      <c r="V38" s="39">
        <f>MIN(S38*T38,T38-U38)</f>
        <v>2.3220462500000002E-3</v>
      </c>
      <c r="W38" s="32">
        <f>T38-SUM(U38:V38)</f>
        <v>0.98273226314688356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5.9182986810268456</v>
      </c>
      <c r="AC38" s="32"/>
      <c r="AD38" s="5">
        <f t="shared" ref="AD38:AD40" si="36">$W38*J38</f>
        <v>358007.761063863</v>
      </c>
      <c r="AE38" s="5">
        <f t="shared" ref="AE38:AF57" si="37">-$W38*K38</f>
        <v>0</v>
      </c>
      <c r="AF38" s="5">
        <f t="shared" si="37"/>
        <v>0</v>
      </c>
      <c r="AG38" s="5">
        <f>-U38*M38</f>
        <v>-9000.7283062242223</v>
      </c>
      <c r="AH38" s="5">
        <f t="shared" ref="AH38:AH46" si="38">SUM(AD38:AG38)</f>
        <v>349007.03275763878</v>
      </c>
      <c r="AI38" s="42">
        <f>-M38*$W37*(N38-N37)/1000</f>
        <v>0</v>
      </c>
      <c r="AJ38" s="42">
        <f>$D$6*SUM(Y38:Z38,AD38:AE38)</f>
        <v>35121.152147013963</v>
      </c>
      <c r="AK38" s="42">
        <f t="shared" ref="AK38" si="39">SUM(AH38:AJ38)</f>
        <v>384128.18490465276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364298.36944343155</v>
      </c>
      <c r="K39" s="11">
        <f t="shared" ref="K39:K57" si="41">J39*$C$11</f>
        <v>3642.9836944343156</v>
      </c>
      <c r="L39" s="24">
        <f>$C$47</f>
        <v>40070.218201992022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L'!$B$264:$AV$384, 7)</f>
        <v>16.341446630673381</v>
      </c>
      <c r="S39" s="46">
        <f>VLOOKUP(I39, '[1]Lapse Rates'!$A$4:$F$24, 5)</f>
        <v>2.1348066000000001E-3</v>
      </c>
      <c r="T39" s="33">
        <f t="shared" ref="T39:T41" si="44">W38</f>
        <v>0.98273226314688356</v>
      </c>
      <c r="U39" s="33">
        <f>T39*R39/1000</f>
        <v>1.6059266830455665E-2</v>
      </c>
      <c r="V39" s="39">
        <f t="shared" ref="V39:V57" si="45">MIN(S39*T39,T39-U39)</f>
        <v>2.0979433213989041E-3</v>
      </c>
      <c r="W39" s="32">
        <f>T39-SUM(U39:V39)</f>
        <v>0.96457505299502899</v>
      </c>
      <c r="X39" s="32"/>
      <c r="Y39" s="5">
        <f t="shared" ref="Y39:Z54" si="46">AA38</f>
        <v>0</v>
      </c>
      <c r="Z39" s="5">
        <f t="shared" si="46"/>
        <v>5.9182986810268456</v>
      </c>
      <c r="AA39" s="5">
        <f>O39*W39</f>
        <v>0</v>
      </c>
      <c r="AB39" s="5">
        <f t="shared" si="35"/>
        <v>5.8089506959014328</v>
      </c>
      <c r="AC39" s="32"/>
      <c r="AD39" s="5">
        <f t="shared" si="36"/>
        <v>351393.11901190062</v>
      </c>
      <c r="AE39" s="5">
        <f t="shared" si="37"/>
        <v>-3513.9311901190063</v>
      </c>
      <c r="AF39" s="5">
        <f t="shared" si="37"/>
        <v>-38650.73284570883</v>
      </c>
      <c r="AG39" s="5">
        <f t="shared" ref="AG39:AG42" si="47">-U39*M39</f>
        <v>-9671.3562040384841</v>
      </c>
      <c r="AH39" s="5">
        <f t="shared" si="38"/>
        <v>299557.09877203428</v>
      </c>
      <c r="AI39" s="42">
        <f>-M39*($W38*N39-$W37*N38)/1000</f>
        <v>0</v>
      </c>
      <c r="AJ39" s="42">
        <f t="shared" ref="AJ39:AJ40" si="48">$D$6*SUM(Y39:Z39,AD39:AE39)</f>
        <v>34127.528910417386</v>
      </c>
      <c r="AK39" s="42">
        <f>SUM(AH39:AJ39)</f>
        <v>333684.62768245168</v>
      </c>
      <c r="AL39" s="48" t="s">
        <v>43</v>
      </c>
      <c r="AM39" s="54">
        <f>AK64/AD64</f>
        <v>0.88812843039784972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364298.36944343155</v>
      </c>
      <c r="K40" s="11">
        <f t="shared" si="41"/>
        <v>3642.9836944343156</v>
      </c>
      <c r="L40" s="24">
        <f t="shared" ref="L40:L57" si="49">$C$47</f>
        <v>40070.218201992022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L'!$B$264:$AV$384, 7)</f>
        <v>17.823102212147987</v>
      </c>
      <c r="S40" s="46">
        <f>VLOOKUP(I40, '[1]Lapse Rates'!$A$4:$F$24, 5)</f>
        <v>2.1304430000000001E-3</v>
      </c>
      <c r="T40" s="33">
        <f t="shared" si="44"/>
        <v>0.96457505299502899</v>
      </c>
      <c r="U40" s="33">
        <f t="shared" ref="U40:U57" si="50">T40*R40/1000</f>
        <v>1.7191719760818461E-2</v>
      </c>
      <c r="V40" s="39">
        <f t="shared" si="45"/>
        <v>2.0549721696278885E-3</v>
      </c>
      <c r="W40" s="32">
        <f t="shared" ref="W40:W57" si="51">T40-SUM(U40:V40)</f>
        <v>0.94532836106458262</v>
      </c>
      <c r="X40" s="32"/>
      <c r="Y40" s="5">
        <f t="shared" si="46"/>
        <v>0</v>
      </c>
      <c r="Z40" s="5">
        <f t="shared" si="46"/>
        <v>5.8089506959014328</v>
      </c>
      <c r="AA40" s="5">
        <f t="shared" ref="AA40:AA57" si="52">O40*W40</f>
        <v>0</v>
      </c>
      <c r="AB40" s="5">
        <f t="shared" si="35"/>
        <v>5.6930415355556256</v>
      </c>
      <c r="AC40" s="32"/>
      <c r="AD40" s="5">
        <f t="shared" si="36"/>
        <v>344381.58052445896</v>
      </c>
      <c r="AE40" s="5">
        <f t="shared" si="37"/>
        <v>-3443.8158052445897</v>
      </c>
      <c r="AF40" s="5">
        <f>-$W40*L40</f>
        <v>-37879.513700389325</v>
      </c>
      <c r="AG40" s="5">
        <f t="shared" si="47"/>
        <v>-10353.352199837942</v>
      </c>
      <c r="AH40" s="5">
        <f t="shared" si="38"/>
        <v>292704.89881898713</v>
      </c>
      <c r="AI40" s="42">
        <f>-M40*($W39*N40-$W38*N39)/1000</f>
        <v>0</v>
      </c>
      <c r="AJ40" s="42">
        <f t="shared" si="48"/>
        <v>33446.564577018202</v>
      </c>
      <c r="AK40" s="42">
        <f t="shared" ref="AK40:AK47" si="53">SUM(AH40:AJ40)</f>
        <v>326151.46339600533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364298.36944343155</v>
      </c>
      <c r="K41" s="11">
        <f t="shared" si="41"/>
        <v>3642.9836944343156</v>
      </c>
      <c r="L41" s="24">
        <f t="shared" si="49"/>
        <v>40070.218201992022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L'!$B$264:$AV$384, 7)</f>
        <v>19.38961879285031</v>
      </c>
      <c r="S41" s="46">
        <f>VLOOKUP(I41, '[1]Lapse Rates'!$A$4:$F$24, 5)</f>
        <v>1.8971547999999999E-3</v>
      </c>
      <c r="T41" s="33">
        <f t="shared" si="44"/>
        <v>0.94532836106458262</v>
      </c>
      <c r="U41" s="33">
        <f t="shared" si="50"/>
        <v>1.8329556555112217E-2</v>
      </c>
      <c r="V41" s="39">
        <f t="shared" si="45"/>
        <v>1.793434237769806E-3</v>
      </c>
      <c r="W41" s="32">
        <f t="shared" si="51"/>
        <v>0.92520537027170058</v>
      </c>
      <c r="X41" s="32"/>
      <c r="Y41" s="5">
        <f>AA40</f>
        <v>0</v>
      </c>
      <c r="Z41" s="5">
        <f t="shared" si="46"/>
        <v>5.6930415355556256</v>
      </c>
      <c r="AA41" s="5">
        <f t="shared" si="52"/>
        <v>0</v>
      </c>
      <c r="AB41" s="5">
        <f t="shared" si="35"/>
        <v>5.5718550493335597</v>
      </c>
      <c r="AC41" s="32"/>
      <c r="AD41" s="5">
        <f>$W41*J41</f>
        <v>337050.80779028684</v>
      </c>
      <c r="AE41" s="5">
        <f t="shared" si="37"/>
        <v>-3370.5080779028685</v>
      </c>
      <c r="AF41" s="5">
        <f t="shared" si="37"/>
        <v>-37073.181068441867</v>
      </c>
      <c r="AG41" s="5">
        <f t="shared" si="47"/>
        <v>-11038.590514628675</v>
      </c>
      <c r="AH41" s="5">
        <f t="shared" si="38"/>
        <v>285568.52812931337</v>
      </c>
      <c r="AI41" s="42">
        <f t="shared" ref="AI41:AI57" si="55">-M41*($W40*N41-$W39*N40)/1000</f>
        <v>0</v>
      </c>
      <c r="AJ41" s="42">
        <f>$D$6*SUM(Y41:Z41,AD41:AE41)</f>
        <v>32734.595889159507</v>
      </c>
      <c r="AK41" s="42">
        <f t="shared" si="53"/>
        <v>318303.12401847285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364298.36944343155</v>
      </c>
      <c r="K42" s="11">
        <f t="shared" si="41"/>
        <v>3642.9836944343156</v>
      </c>
      <c r="L42" s="24">
        <f t="shared" si="49"/>
        <v>40070.218201992022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L'!$B$264:$AV$384, 7)</f>
        <v>21.147205836985719</v>
      </c>
      <c r="S42" s="46">
        <f>VLOOKUP(I42, '[1]Lapse Rates'!$A$4:$F$24, 5)</f>
        <v>1.8563969E-3</v>
      </c>
      <c r="T42" s="33">
        <f>W41</f>
        <v>0.92520537027170058</v>
      </c>
      <c r="U42" s="33">
        <f t="shared" si="50"/>
        <v>1.956550840662024E-2</v>
      </c>
      <c r="V42" s="39">
        <f t="shared" si="45"/>
        <v>1.7175483812357372E-3</v>
      </c>
      <c r="W42" s="32">
        <f t="shared" si="51"/>
        <v>0.90392231348384455</v>
      </c>
      <c r="X42" s="32"/>
      <c r="Y42" s="5">
        <f t="shared" ref="Y42:Z57" si="56">AA41</f>
        <v>0</v>
      </c>
      <c r="Z42" s="5">
        <f t="shared" si="46"/>
        <v>5.5718550493335597</v>
      </c>
      <c r="AA42" s="5">
        <f t="shared" si="52"/>
        <v>0</v>
      </c>
      <c r="AB42" s="5">
        <f t="shared" si="35"/>
        <v>5.4436823092706224</v>
      </c>
      <c r="AC42" s="32"/>
      <c r="AD42" s="5">
        <f t="shared" ref="AD42:AD57" si="57">$W42*J42</f>
        <v>329297.42490569898</v>
      </c>
      <c r="AE42" s="5">
        <f t="shared" si="37"/>
        <v>-3292.9742490569897</v>
      </c>
      <c r="AF42" s="5">
        <f t="shared" si="37"/>
        <v>-36220.364338947089</v>
      </c>
      <c r="AG42" s="5">
        <f t="shared" si="47"/>
        <v>-11782.916562210501</v>
      </c>
      <c r="AH42" s="5">
        <f t="shared" si="38"/>
        <v>278001.16975548438</v>
      </c>
      <c r="AI42" s="42">
        <f t="shared" si="55"/>
        <v>0</v>
      </c>
      <c r="AJ42" s="42">
        <f t="shared" ref="AJ42:AJ57" si="58">$D$6*SUM(Y42:Z42,AD42:AE42)</f>
        <v>31981.583208396922</v>
      </c>
      <c r="AK42" s="42">
        <f t="shared" si="53"/>
        <v>309982.7529638813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364298.36944343155</v>
      </c>
      <c r="K43" s="11">
        <f t="shared" si="41"/>
        <v>3642.9836944343156</v>
      </c>
      <c r="L43" s="24">
        <f t="shared" si="49"/>
        <v>40070.218201992022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L'!$B$264:$AV$384, 7)</f>
        <v>23.122109974278537</v>
      </c>
      <c r="S43" s="46">
        <f>VLOOKUP(I43, '[1]Lapse Rates'!$A$4:$F$24, 5)</f>
        <v>1.7512077999999999E-3</v>
      </c>
      <c r="T43" s="33">
        <f t="shared" ref="T43:T57" si="59">W42</f>
        <v>0.90392231348384455</v>
      </c>
      <c r="U43" s="33">
        <f t="shared" si="50"/>
        <v>2.090059114057773E-2</v>
      </c>
      <c r="V43" s="39">
        <f t="shared" si="45"/>
        <v>1.5829558059669536E-3</v>
      </c>
      <c r="W43" s="32">
        <f t="shared" si="51"/>
        <v>0.88143876653729991</v>
      </c>
      <c r="X43" s="32"/>
      <c r="Y43" s="5">
        <f t="shared" si="56"/>
        <v>0</v>
      </c>
      <c r="Z43" s="5">
        <f t="shared" si="46"/>
        <v>5.4436823092706224</v>
      </c>
      <c r="AA43" s="5">
        <f t="shared" si="52"/>
        <v>0</v>
      </c>
      <c r="AB43" s="5">
        <f t="shared" si="35"/>
        <v>5.3082798693299162</v>
      </c>
      <c r="AC43" s="32"/>
      <c r="AD43" s="5">
        <f t="shared" si="57"/>
        <v>321106.70541376789</v>
      </c>
      <c r="AE43" s="5">
        <f t="shared" si="37"/>
        <v>-3211.067054137679</v>
      </c>
      <c r="AF43" s="5">
        <f t="shared" si="37"/>
        <v>-35319.443706844315</v>
      </c>
      <c r="AG43" s="5">
        <f>-U43*M43</f>
        <v>-12586.942101998986</v>
      </c>
      <c r="AH43" s="5">
        <f t="shared" si="38"/>
        <v>269989.25255078688</v>
      </c>
      <c r="AI43" s="42">
        <f t="shared" si="55"/>
        <v>0</v>
      </c>
      <c r="AJ43" s="42">
        <f t="shared" si="58"/>
        <v>31186.096148314267</v>
      </c>
      <c r="AK43" s="42">
        <f t="shared" si="53"/>
        <v>301175.34869910113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364298.36944343155</v>
      </c>
      <c r="K44" s="11">
        <f t="shared" si="41"/>
        <v>3642.9836944343156</v>
      </c>
      <c r="L44" s="24">
        <f t="shared" si="49"/>
        <v>40070.218201992022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L'!$B$264:$AV$384, 7)</f>
        <v>25.37782280504431</v>
      </c>
      <c r="S44" s="46">
        <f>VLOOKUP(I44, '[1]Lapse Rates'!$A$4:$F$24, 5)</f>
        <v>1.6267663999999999E-3</v>
      </c>
      <c r="T44" s="33">
        <f t="shared" si="59"/>
        <v>0.88143876653729991</v>
      </c>
      <c r="U44" s="33">
        <f t="shared" si="50"/>
        <v>2.2368996830680415E-2</v>
      </c>
      <c r="V44" s="39">
        <f t="shared" si="45"/>
        <v>1.4338949690603237E-3</v>
      </c>
      <c r="W44" s="32">
        <f t="shared" si="51"/>
        <v>0.8576358747375592</v>
      </c>
      <c r="X44" s="32"/>
      <c r="Y44" s="5">
        <f t="shared" si="56"/>
        <v>0</v>
      </c>
      <c r="Z44" s="5">
        <f t="shared" si="46"/>
        <v>5.3082798693299162</v>
      </c>
      <c r="AA44" s="5">
        <f t="shared" si="52"/>
        <v>0</v>
      </c>
      <c r="AB44" s="5">
        <f t="shared" si="35"/>
        <v>5.1649319520732551</v>
      </c>
      <c r="AC44" s="32"/>
      <c r="AD44" s="5">
        <f t="shared" si="57"/>
        <v>312435.35074308392</v>
      </c>
      <c r="AE44" s="5">
        <f t="shared" si="37"/>
        <v>-3124.3535074308393</v>
      </c>
      <c r="AF44" s="5">
        <f t="shared" si="37"/>
        <v>-34365.656638590292</v>
      </c>
      <c r="AG44" s="5">
        <f t="shared" ref="AG44:AG57" si="60">-U44*M44</f>
        <v>-13471.258592343836</v>
      </c>
      <c r="AH44" s="5">
        <f t="shared" si="38"/>
        <v>261474.08200471901</v>
      </c>
      <c r="AI44" s="42">
        <f t="shared" si="55"/>
        <v>0</v>
      </c>
      <c r="AJ44" s="42">
        <f t="shared" si="58"/>
        <v>30343.929571072753</v>
      </c>
      <c r="AK44" s="42">
        <f t="shared" si="53"/>
        <v>291818.01157579175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364298.36944343155</v>
      </c>
      <c r="K45" s="11">
        <f t="shared" si="41"/>
        <v>3642.9836944343156</v>
      </c>
      <c r="L45" s="24">
        <f t="shared" si="49"/>
        <v>40070.218201992022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L'!$B$264:$AV$384, 7)</f>
        <v>27.971994884133675</v>
      </c>
      <c r="S45" s="46">
        <f>VLOOKUP(I45, '[1]Lapse Rates'!$A$4:$F$24, 5)</f>
        <v>1.427546E-3</v>
      </c>
      <c r="T45" s="33">
        <f t="shared" si="59"/>
        <v>0.8576358747375592</v>
      </c>
      <c r="U45" s="33">
        <f t="shared" si="50"/>
        <v>2.3989786300608516E-2</v>
      </c>
      <c r="V45" s="39">
        <f t="shared" si="45"/>
        <v>1.2243146624381037E-3</v>
      </c>
      <c r="W45" s="32">
        <f t="shared" si="51"/>
        <v>0.83242177377451254</v>
      </c>
      <c r="X45" s="32"/>
      <c r="Y45" s="5">
        <f t="shared" si="56"/>
        <v>0</v>
      </c>
      <c r="Z45" s="5">
        <f t="shared" si="46"/>
        <v>5.1649319520732551</v>
      </c>
      <c r="AA45" s="5">
        <f t="shared" si="52"/>
        <v>0</v>
      </c>
      <c r="AB45" s="5">
        <f t="shared" si="35"/>
        <v>5.0130853239845088</v>
      </c>
      <c r="AC45" s="32"/>
      <c r="AD45" s="5">
        <f t="shared" si="57"/>
        <v>303249.89487526397</v>
      </c>
      <c r="AE45" s="5">
        <f t="shared" si="37"/>
        <v>-3032.4989487526395</v>
      </c>
      <c r="AF45" s="5">
        <f t="shared" si="37"/>
        <v>-33355.32211123396</v>
      </c>
      <c r="AG45" s="5">
        <f t="shared" si="60"/>
        <v>-14447.345014029166</v>
      </c>
      <c r="AH45" s="5">
        <f t="shared" si="38"/>
        <v>252414.72880124822</v>
      </c>
      <c r="AI45" s="42">
        <f t="shared" si="55"/>
        <v>0</v>
      </c>
      <c r="AJ45" s="42">
        <f t="shared" si="58"/>
        <v>29451.833220215263</v>
      </c>
      <c r="AK45" s="42">
        <f t="shared" si="53"/>
        <v>281866.56202146347</v>
      </c>
    </row>
    <row r="46" spans="1:39" ht="15" x14ac:dyDescent="0.2">
      <c r="A46" s="12"/>
      <c r="B46" s="13">
        <v>1</v>
      </c>
      <c r="C46" s="10">
        <f>$H$36*0.14+$B$49</f>
        <v>50999.169285294978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364298.36944343155</v>
      </c>
      <c r="K46" s="11">
        <f t="shared" si="41"/>
        <v>3642.9836944343156</v>
      </c>
      <c r="L46" s="24">
        <f t="shared" si="49"/>
        <v>40070.218201992022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L'!$B$264:$AV$384, 7)</f>
        <v>30.955777800547516</v>
      </c>
      <c r="S46" s="46">
        <f>VLOOKUP(I46, '[1]Lapse Rates'!$A$4:$F$24, 5)</f>
        <v>1.4710299999999999E-3</v>
      </c>
      <c r="T46" s="33">
        <f t="shared" si="59"/>
        <v>0.83242177377451254</v>
      </c>
      <c r="U46" s="33">
        <f t="shared" si="50"/>
        <v>2.5768263465301443E-2</v>
      </c>
      <c r="V46" s="39">
        <f t="shared" si="45"/>
        <v>1.2245174018755212E-3</v>
      </c>
      <c r="W46" s="32">
        <f t="shared" si="51"/>
        <v>0.80542899290733561</v>
      </c>
      <c r="X46" s="32"/>
      <c r="Y46" s="5">
        <f t="shared" si="56"/>
        <v>0</v>
      </c>
      <c r="Z46" s="5">
        <f t="shared" si="46"/>
        <v>5.0130853239845088</v>
      </c>
      <c r="AA46" s="5">
        <f t="shared" si="52"/>
        <v>0</v>
      </c>
      <c r="AB46" s="5">
        <f t="shared" si="35"/>
        <v>4.8505269696959177</v>
      </c>
      <c r="AC46" s="32"/>
      <c r="AD46" s="5">
        <f t="shared" si="57"/>
        <v>293416.46881860757</v>
      </c>
      <c r="AE46" s="5">
        <f t="shared" si="37"/>
        <v>-2934.1646881860756</v>
      </c>
      <c r="AF46" s="5">
        <f t="shared" si="37"/>
        <v>-32273.715492007621</v>
      </c>
      <c r="AG46" s="5">
        <f t="shared" si="60"/>
        <v>-15518.395538445022</v>
      </c>
      <c r="AH46" s="5">
        <f t="shared" si="38"/>
        <v>242690.19309996886</v>
      </c>
      <c r="AI46" s="42">
        <f t="shared" si="55"/>
        <v>0</v>
      </c>
      <c r="AJ46" s="42">
        <f t="shared" si="58"/>
        <v>28496.805818864632</v>
      </c>
      <c r="AK46" s="42">
        <f t="shared" si="53"/>
        <v>271186.9989188335</v>
      </c>
    </row>
    <row r="47" spans="1:39" ht="15" x14ac:dyDescent="0.2">
      <c r="A47" s="12"/>
      <c r="B47" s="70" t="s">
        <v>49</v>
      </c>
      <c r="C47" s="72">
        <f>$H$36*0.11+$B$49</f>
        <v>40070.218201992022</v>
      </c>
      <c r="D47" s="1"/>
      <c r="E47" s="1"/>
      <c r="F47" s="1"/>
      <c r="I47" s="2">
        <f t="shared" si="40"/>
        <v>10</v>
      </c>
      <c r="J47" s="11">
        <f t="shared" si="32"/>
        <v>364298.36944343155</v>
      </c>
      <c r="K47" s="11">
        <f t="shared" si="41"/>
        <v>3642.9836944343156</v>
      </c>
      <c r="L47" s="24">
        <f t="shared" si="49"/>
        <v>40070.218201992022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L'!$B$264:$AV$384, 7)</f>
        <v>34.502604454280451</v>
      </c>
      <c r="S47" s="46">
        <f>VLOOKUP(I47, '[1]Lapse Rates'!$A$4:$F$24, 5)</f>
        <v>1.273365E-3</v>
      </c>
      <c r="T47" s="33">
        <f t="shared" si="59"/>
        <v>0.80542899290733561</v>
      </c>
      <c r="U47" s="33">
        <f t="shared" si="50"/>
        <v>2.7789397958291256E-2</v>
      </c>
      <c r="V47" s="39">
        <f t="shared" si="45"/>
        <v>1.0256050895534495E-3</v>
      </c>
      <c r="W47" s="32">
        <f t="shared" si="51"/>
        <v>0.77661398985949093</v>
      </c>
      <c r="X47" s="32"/>
      <c r="Y47" s="5">
        <f t="shared" si="56"/>
        <v>0</v>
      </c>
      <c r="Z47" s="5">
        <f t="shared" si="46"/>
        <v>4.8505269696959177</v>
      </c>
      <c r="AA47" s="5">
        <f t="shared" si="52"/>
        <v>0</v>
      </c>
      <c r="AB47" s="5">
        <f t="shared" si="35"/>
        <v>4.6769946649909135</v>
      </c>
      <c r="AC47" s="32"/>
      <c r="AD47" s="5">
        <f t="shared" si="57"/>
        <v>282919.21019277023</v>
      </c>
      <c r="AE47" s="5">
        <f t="shared" si="37"/>
        <v>-2829.1921019277024</v>
      </c>
      <c r="AF47" s="5">
        <f t="shared" si="37"/>
        <v>-31119.092032389421</v>
      </c>
      <c r="AG47" s="5">
        <f t="shared" si="60"/>
        <v>-16735.581343023783</v>
      </c>
      <c r="AH47" s="5">
        <f>SUM(AD47:AG47)</f>
        <v>232235.34471542932</v>
      </c>
      <c r="AI47" s="42">
        <f t="shared" si="55"/>
        <v>0</v>
      </c>
      <c r="AJ47" s="42">
        <f t="shared" si="58"/>
        <v>27477.306611407381</v>
      </c>
      <c r="AK47" s="42">
        <f t="shared" si="53"/>
        <v>259712.6513268367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364298.36944343155</v>
      </c>
      <c r="K48" s="11">
        <f t="shared" si="41"/>
        <v>3642.9836944343156</v>
      </c>
      <c r="L48" s="24">
        <f t="shared" si="49"/>
        <v>40070.218201992022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L'!$B$264:$AV$384, 7)</f>
        <v>38.578279448296293</v>
      </c>
      <c r="S48" s="46">
        <f>VLOOKUP(I48, '[1]Lapse Rates'!$A$4:$F$24, 5)</f>
        <v>1.2241776999999999E-3</v>
      </c>
      <c r="T48" s="33">
        <f t="shared" si="59"/>
        <v>0.77661398985949093</v>
      </c>
      <c r="U48" s="33">
        <f t="shared" si="50"/>
        <v>2.9960431524255784E-2</v>
      </c>
      <c r="V48" s="39">
        <f t="shared" si="45"/>
        <v>9.5071352789401491E-4</v>
      </c>
      <c r="W48" s="32">
        <f t="shared" si="51"/>
        <v>0.74570284480734117</v>
      </c>
      <c r="X48" s="31"/>
      <c r="Y48" s="5">
        <f t="shared" si="56"/>
        <v>0</v>
      </c>
      <c r="Z48" s="5">
        <f t="shared" si="46"/>
        <v>4.6769946649909135</v>
      </c>
      <c r="AA48" s="5">
        <f t="shared" si="52"/>
        <v>0</v>
      </c>
      <c r="AB48" s="5">
        <f t="shared" si="35"/>
        <v>4.4908387852548026</v>
      </c>
      <c r="AC48" s="32"/>
      <c r="AD48" s="5">
        <f t="shared" si="57"/>
        <v>271658.33045264269</v>
      </c>
      <c r="AE48" s="5">
        <f t="shared" si="37"/>
        <v>-2716.5833045264267</v>
      </c>
      <c r="AF48" s="5">
        <f t="shared" si="37"/>
        <v>-29880.475705276353</v>
      </c>
      <c r="AG48" s="5">
        <f t="shared" si="60"/>
        <v>-18043.040716421037</v>
      </c>
      <c r="AH48" s="5">
        <f t="shared" ref="AH48:AH57" si="61">SUM(AD48:AG48)</f>
        <v>221018.2307264189</v>
      </c>
      <c r="AI48" s="42">
        <f t="shared" si="55"/>
        <v>0</v>
      </c>
      <c r="AJ48" s="42">
        <f t="shared" si="58"/>
        <v>26383.644208406848</v>
      </c>
      <c r="AK48" s="42">
        <f t="shared" ref="AK48:AK57" si="62">SUM(AH48:AJ48)</f>
        <v>247401.87493482576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364298.36944343155</v>
      </c>
      <c r="K49" s="11">
        <f t="shared" si="41"/>
        <v>3642.9836944343156</v>
      </c>
      <c r="L49" s="24">
        <f t="shared" si="49"/>
        <v>40070.218201992022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L'!$B$264:$AV$384, 7)</f>
        <v>43.241247988015729</v>
      </c>
      <c r="S49" s="46">
        <f>VLOOKUP(I49, '[1]Lapse Rates'!$A$4:$F$24, 5)</f>
        <v>1.0124068E-3</v>
      </c>
      <c r="T49" s="33">
        <f t="shared" si="59"/>
        <v>0.74570284480734117</v>
      </c>
      <c r="U49" s="33">
        <f t="shared" si="50"/>
        <v>3.2245121637683047E-2</v>
      </c>
      <c r="V49" s="39">
        <f t="shared" si="45"/>
        <v>7.5495463086229693E-4</v>
      </c>
      <c r="W49" s="32">
        <f t="shared" si="51"/>
        <v>0.71270276853879588</v>
      </c>
      <c r="X49" s="31"/>
      <c r="Y49" s="5">
        <f t="shared" si="56"/>
        <v>0</v>
      </c>
      <c r="Z49" s="5">
        <f t="shared" si="46"/>
        <v>4.4908387852548026</v>
      </c>
      <c r="AA49" s="5">
        <f t="shared" si="52"/>
        <v>0</v>
      </c>
      <c r="AB49" s="5">
        <f t="shared" si="35"/>
        <v>4.292102755943505</v>
      </c>
      <c r="AC49" s="32"/>
      <c r="AD49" s="5">
        <f t="shared" si="57"/>
        <v>259636.45647650276</v>
      </c>
      <c r="AE49" s="5">
        <f t="shared" si="37"/>
        <v>-2596.3645647650274</v>
      </c>
      <c r="AF49" s="5">
        <f t="shared" si="37"/>
        <v>-28558.155448513367</v>
      </c>
      <c r="AG49" s="5">
        <f t="shared" si="60"/>
        <v>-19418.947358740224</v>
      </c>
      <c r="AH49" s="5">
        <f t="shared" si="61"/>
        <v>209062.98910448412</v>
      </c>
      <c r="AI49" s="42">
        <f t="shared" si="55"/>
        <v>0</v>
      </c>
      <c r="AJ49" s="42">
        <f t="shared" si="58"/>
        <v>25216.073567826304</v>
      </c>
      <c r="AK49" s="42">
        <f t="shared" si="62"/>
        <v>234279.06267231042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364298.36944343155</v>
      </c>
      <c r="K50" s="11">
        <f t="shared" si="41"/>
        <v>3642.9836944343156</v>
      </c>
      <c r="L50" s="24">
        <f t="shared" si="49"/>
        <v>40070.218201992022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L'!$B$264:$AV$384, 7)</f>
        <v>48.607341476095918</v>
      </c>
      <c r="S50" s="46">
        <f>VLOOKUP(I50, '[1]Lapse Rates'!$A$4:$F$24, 5)</f>
        <v>8.7385670000000003E-4</v>
      </c>
      <c r="T50" s="33">
        <f t="shared" si="59"/>
        <v>0.71270276853879588</v>
      </c>
      <c r="U50" s="33">
        <f t="shared" si="50"/>
        <v>3.4642586841324201E-2</v>
      </c>
      <c r="V50" s="39">
        <f t="shared" si="45"/>
        <v>6.2280008939617597E-4</v>
      </c>
      <c r="W50" s="32">
        <f t="shared" si="51"/>
        <v>0.67743738160807554</v>
      </c>
      <c r="X50" s="31"/>
      <c r="Y50" s="5">
        <f t="shared" si="56"/>
        <v>0</v>
      </c>
      <c r="Z50" s="5">
        <f t="shared" si="46"/>
        <v>4.292102755943505</v>
      </c>
      <c r="AA50" s="5">
        <f t="shared" si="52"/>
        <v>0</v>
      </c>
      <c r="AB50" s="5">
        <f t="shared" si="35"/>
        <v>4.0797243688844969</v>
      </c>
      <c r="AC50" s="32"/>
      <c r="AD50" s="5">
        <f t="shared" si="57"/>
        <v>246789.33351984964</v>
      </c>
      <c r="AE50" s="5">
        <f t="shared" si="37"/>
        <v>-2467.8933351984965</v>
      </c>
      <c r="AF50" s="5">
        <f t="shared" si="37"/>
        <v>-27145.063699221722</v>
      </c>
      <c r="AG50" s="5">
        <f t="shared" si="60"/>
        <v>-20862.770430863831</v>
      </c>
      <c r="AH50" s="5">
        <f t="shared" si="61"/>
        <v>196313.60605456558</v>
      </c>
      <c r="AI50" s="42">
        <f t="shared" si="55"/>
        <v>0</v>
      </c>
      <c r="AJ50" s="42">
        <f t="shared" si="58"/>
        <v>23968.354337394638</v>
      </c>
      <c r="AK50" s="42">
        <f t="shared" si="62"/>
        <v>220281.96039196022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364298.36944343155</v>
      </c>
      <c r="K51" s="11">
        <f t="shared" si="41"/>
        <v>3642.9836944343156</v>
      </c>
      <c r="L51" s="24">
        <f t="shared" si="49"/>
        <v>40070.218201992022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L'!$B$264:$AV$384, 7)</f>
        <v>54.576934769037635</v>
      </c>
      <c r="S51" s="46">
        <f>VLOOKUP(I51, '[1]Lapse Rates'!$A$4:$F$24, 5)</f>
        <v>8.3940749999999998E-4</v>
      </c>
      <c r="T51" s="33">
        <f t="shared" si="59"/>
        <v>0.67743738160807554</v>
      </c>
      <c r="U51" s="33">
        <f t="shared" si="50"/>
        <v>3.6972455786131599E-2</v>
      </c>
      <c r="V51" s="39">
        <f t="shared" si="45"/>
        <v>5.6864601890218062E-4</v>
      </c>
      <c r="W51" s="32">
        <f t="shared" si="51"/>
        <v>0.63989627980304176</v>
      </c>
      <c r="X51" s="31"/>
      <c r="Y51" s="5">
        <f t="shared" si="56"/>
        <v>0</v>
      </c>
      <c r="Z51" s="5">
        <f t="shared" si="46"/>
        <v>4.0797243688844969</v>
      </c>
      <c r="AA51" s="5">
        <f t="shared" si="52"/>
        <v>0</v>
      </c>
      <c r="AB51" s="5">
        <f t="shared" si="35"/>
        <v>3.8536409668950604</v>
      </c>
      <c r="AC51" s="32"/>
      <c r="AD51" s="5">
        <f t="shared" si="57"/>
        <v>233113.17134516596</v>
      </c>
      <c r="AE51" s="5">
        <f t="shared" si="37"/>
        <v>-2331.1317134516594</v>
      </c>
      <c r="AF51" s="5">
        <f t="shared" si="37"/>
        <v>-25640.783558350824</v>
      </c>
      <c r="AG51" s="5">
        <f t="shared" si="60"/>
        <v>-22265.885075626247</v>
      </c>
      <c r="AH51" s="5">
        <f t="shared" si="61"/>
        <v>182875.37099773722</v>
      </c>
      <c r="AI51" s="42">
        <f t="shared" si="55"/>
        <v>0</v>
      </c>
      <c r="AJ51" s="42">
        <f t="shared" si="58"/>
        <v>22640.118308831759</v>
      </c>
      <c r="AK51" s="42">
        <f t="shared" si="62"/>
        <v>205515.48930656898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364298.36944343155</v>
      </c>
      <c r="K52" s="11">
        <f t="shared" si="41"/>
        <v>3642.9836944343156</v>
      </c>
      <c r="L52" s="24">
        <f t="shared" si="49"/>
        <v>40070.218201992022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L'!$B$264:$AV$384, 7)</f>
        <v>61.184985090302028</v>
      </c>
      <c r="S52" s="46">
        <f>VLOOKUP(I52, '[1]Lapse Rates'!$A$4:$F$24, 5)</f>
        <v>7.2940090000000004E-4</v>
      </c>
      <c r="T52" s="33">
        <f t="shared" si="59"/>
        <v>0.63989627980304176</v>
      </c>
      <c r="U52" s="33">
        <f t="shared" si="50"/>
        <v>3.9152044339088844E-2</v>
      </c>
      <c r="V52" s="39">
        <f t="shared" si="45"/>
        <v>4.6674092239499051E-4</v>
      </c>
      <c r="W52" s="32">
        <f t="shared" si="51"/>
        <v>0.60027749454155788</v>
      </c>
      <c r="X52" s="31"/>
      <c r="Y52" s="5">
        <f t="shared" si="56"/>
        <v>0</v>
      </c>
      <c r="Z52" s="5">
        <f t="shared" si="46"/>
        <v>3.8536409668950604</v>
      </c>
      <c r="AA52" s="5">
        <f t="shared" si="52"/>
        <v>0</v>
      </c>
      <c r="AB52" s="5">
        <f t="shared" si="35"/>
        <v>3.6150451526026783</v>
      </c>
      <c r="AC52" s="32"/>
      <c r="AD52" s="5">
        <f t="shared" si="57"/>
        <v>218680.11247507791</v>
      </c>
      <c r="AE52" s="5">
        <f t="shared" si="37"/>
        <v>-2186.8011247507793</v>
      </c>
      <c r="AF52" s="5">
        <f t="shared" si="37"/>
        <v>-24053.2501880253</v>
      </c>
      <c r="AG52" s="5">
        <f t="shared" si="60"/>
        <v>-23578.496510285135</v>
      </c>
      <c r="AH52" s="5">
        <f t="shared" si="61"/>
        <v>168861.56465201671</v>
      </c>
      <c r="AI52" s="42">
        <f t="shared" si="55"/>
        <v>0</v>
      </c>
      <c r="AJ52" s="42">
        <f t="shared" si="58"/>
        <v>21238.371885645945</v>
      </c>
      <c r="AK52" s="42">
        <f t="shared" si="62"/>
        <v>190099.93653766264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364298.36944343155</v>
      </c>
      <c r="K53" s="11">
        <f t="shared" si="41"/>
        <v>3642.9836944343156</v>
      </c>
      <c r="L53" s="24">
        <f t="shared" si="49"/>
        <v>40070.218201992022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L'!$B$264:$AV$384, 7)</f>
        <v>68.354337049236932</v>
      </c>
      <c r="S53" s="46">
        <f>VLOOKUP(I53, '[1]Lapse Rates'!$A$4:$F$24, 5)</f>
        <v>6.1234970000000001E-4</v>
      </c>
      <c r="T53" s="33">
        <f t="shared" si="59"/>
        <v>0.60027749454155788</v>
      </c>
      <c r="U53" s="33">
        <f t="shared" si="50"/>
        <v>4.103157018496513E-2</v>
      </c>
      <c r="V53" s="39">
        <f t="shared" si="45"/>
        <v>3.6757974369927462E-4</v>
      </c>
      <c r="W53" s="32">
        <f t="shared" si="51"/>
        <v>0.55887834461289343</v>
      </c>
      <c r="X53" s="31"/>
      <c r="Y53" s="5">
        <f t="shared" si="56"/>
        <v>0</v>
      </c>
      <c r="Z53" s="5">
        <f t="shared" si="46"/>
        <v>3.6150451526026783</v>
      </c>
      <c r="AA53" s="5">
        <f t="shared" si="52"/>
        <v>0</v>
      </c>
      <c r="AB53" s="5">
        <f t="shared" si="35"/>
        <v>3.3657274659787819</v>
      </c>
      <c r="AC53" s="32"/>
      <c r="AD53" s="5">
        <f t="shared" si="57"/>
        <v>203598.4696597213</v>
      </c>
      <c r="AE53" s="5">
        <f t="shared" si="37"/>
        <v>-2035.9846965972131</v>
      </c>
      <c r="AF53" s="5">
        <f t="shared" si="37"/>
        <v>-22394.377217006731</v>
      </c>
      <c r="AG53" s="5">
        <f t="shared" si="60"/>
        <v>-24710.401480921366</v>
      </c>
      <c r="AH53" s="5">
        <f t="shared" si="61"/>
        <v>154457.706265196</v>
      </c>
      <c r="AI53" s="42">
        <f t="shared" si="55"/>
        <v>0</v>
      </c>
      <c r="AJ53" s="42">
        <f t="shared" si="58"/>
        <v>19773.634410811945</v>
      </c>
      <c r="AK53" s="42">
        <f t="shared" si="62"/>
        <v>174231.34067600794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364298.36944343155</v>
      </c>
      <c r="K54" s="11">
        <f t="shared" si="41"/>
        <v>3642.9836944343156</v>
      </c>
      <c r="L54" s="24">
        <f t="shared" si="49"/>
        <v>40070.218201992022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L'!$B$264:$AV$384, 7)</f>
        <v>76.190682544307919</v>
      </c>
      <c r="S54" s="46">
        <f>VLOOKUP(I54, '[1]Lapse Rates'!$A$4:$F$24, 5)</f>
        <v>4.6742110000000002E-4</v>
      </c>
      <c r="T54" s="33">
        <f t="shared" si="59"/>
        <v>0.55887834461289343</v>
      </c>
      <c r="U54" s="33">
        <f t="shared" si="50"/>
        <v>4.2581322535289283E-2</v>
      </c>
      <c r="V54" s="39">
        <f t="shared" si="45"/>
        <v>2.6123153060513774E-4</v>
      </c>
      <c r="W54" s="32">
        <f t="shared" si="51"/>
        <v>0.516035790546999</v>
      </c>
      <c r="X54" s="31"/>
      <c r="Y54" s="5">
        <f t="shared" si="56"/>
        <v>0</v>
      </c>
      <c r="Z54" s="5">
        <f t="shared" si="46"/>
        <v>3.3657274659787819</v>
      </c>
      <c r="AA54" s="5">
        <f t="shared" si="52"/>
        <v>0</v>
      </c>
      <c r="AB54" s="5">
        <f t="shared" si="35"/>
        <v>3.1077171810532866</v>
      </c>
      <c r="AC54" s="32"/>
      <c r="AD54" s="5">
        <f t="shared" si="57"/>
        <v>187990.99707072391</v>
      </c>
      <c r="AE54" s="5">
        <f t="shared" si="37"/>
        <v>-1879.9099707072392</v>
      </c>
      <c r="AF54" s="5">
        <f t="shared" si="37"/>
        <v>-20677.666727255702</v>
      </c>
      <c r="AG54" s="5">
        <f t="shared" si="60"/>
        <v>-25643.707289104728</v>
      </c>
      <c r="AH54" s="5">
        <f t="shared" si="61"/>
        <v>139789.71308365624</v>
      </c>
      <c r="AI54" s="42">
        <f t="shared" si="55"/>
        <v>0</v>
      </c>
      <c r="AJ54" s="42">
        <f t="shared" si="58"/>
        <v>18257.82782237605</v>
      </c>
      <c r="AK54" s="42">
        <f t="shared" si="62"/>
        <v>158047.54090603229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364298.36944343155</v>
      </c>
      <c r="K55" s="11">
        <f t="shared" si="41"/>
        <v>3642.9836944343156</v>
      </c>
      <c r="L55" s="24">
        <f t="shared" si="49"/>
        <v>40070.218201992022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L'!$B$264:$AV$384, 7)</f>
        <v>84.965932863188513</v>
      </c>
      <c r="S55" s="46">
        <f>VLOOKUP(I55, '[1]Lapse Rates'!$A$4:$F$24, 5)</f>
        <v>4.0205260000000001E-4</v>
      </c>
      <c r="T55" s="33">
        <f t="shared" si="59"/>
        <v>0.516035790546999</v>
      </c>
      <c r="U55" s="33">
        <f t="shared" si="50"/>
        <v>4.3845462334618723E-2</v>
      </c>
      <c r="V55" s="39">
        <f t="shared" si="45"/>
        <v>2.0747353128247638E-4</v>
      </c>
      <c r="W55" s="32">
        <f t="shared" si="51"/>
        <v>0.4719828546810978</v>
      </c>
      <c r="X55" s="31"/>
      <c r="Y55" s="5">
        <f t="shared" si="56"/>
        <v>0</v>
      </c>
      <c r="Z55" s="5">
        <f t="shared" si="56"/>
        <v>3.1077171810532866</v>
      </c>
      <c r="AA55" s="5">
        <f t="shared" si="52"/>
        <v>0</v>
      </c>
      <c r="AB55" s="5">
        <f t="shared" si="35"/>
        <v>2.8424176259174283</v>
      </c>
      <c r="AC55" s="32"/>
      <c r="AD55" s="5">
        <f t="shared" si="57"/>
        <v>171942.58436558003</v>
      </c>
      <c r="AE55" s="5">
        <f t="shared" si="37"/>
        <v>-1719.4258436558002</v>
      </c>
      <c r="AF55" s="5">
        <f t="shared" si="37"/>
        <v>-18912.45597467068</v>
      </c>
      <c r="AG55" s="5">
        <f t="shared" si="60"/>
        <v>-26405.008936315098</v>
      </c>
      <c r="AH55" s="5">
        <f t="shared" si="61"/>
        <v>124905.69361093844</v>
      </c>
      <c r="AI55" s="42">
        <f t="shared" si="55"/>
        <v>0</v>
      </c>
      <c r="AJ55" s="42">
        <f t="shared" si="58"/>
        <v>16699.196718056231</v>
      </c>
      <c r="AK55" s="42">
        <f t="shared" si="62"/>
        <v>141604.89032899466</v>
      </c>
    </row>
    <row r="56" spans="1:37" ht="15" x14ac:dyDescent="0.2">
      <c r="I56" s="2">
        <f t="shared" si="40"/>
        <v>19</v>
      </c>
      <c r="J56" s="11">
        <f t="shared" si="32"/>
        <v>364298.36944343155</v>
      </c>
      <c r="K56" s="11">
        <f t="shared" si="41"/>
        <v>3642.9836944343156</v>
      </c>
      <c r="L56" s="24">
        <f t="shared" si="49"/>
        <v>40070.218201992022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L'!$B$264:$AV$384, 7)</f>
        <v>94.779532742480242</v>
      </c>
      <c r="S56" s="46">
        <f>VLOOKUP(I56, '[1]Lapse Rates'!$A$4:$F$24, 5)</f>
        <v>3.3283375800000001E-2</v>
      </c>
      <c r="T56" s="33">
        <f t="shared" si="59"/>
        <v>0.4719828546810978</v>
      </c>
      <c r="U56" s="33">
        <f t="shared" si="50"/>
        <v>4.4734314429136404E-2</v>
      </c>
      <c r="V56" s="39">
        <f t="shared" si="45"/>
        <v>1.5709182723507766E-2</v>
      </c>
      <c r="W56" s="32">
        <f t="shared" si="51"/>
        <v>0.41153935752845361</v>
      </c>
      <c r="X56" s="31"/>
      <c r="Y56" s="5">
        <f t="shared" si="56"/>
        <v>0</v>
      </c>
      <c r="Z56" s="5">
        <f t="shared" si="56"/>
        <v>2.8424176259174283</v>
      </c>
      <c r="AA56" s="5">
        <f t="shared" si="52"/>
        <v>0</v>
      </c>
      <c r="AB56" s="5">
        <f t="shared" si="35"/>
        <v>2.478409357450031</v>
      </c>
      <c r="AC56" s="32"/>
      <c r="AD56" s="5">
        <f t="shared" si="57"/>
        <v>149923.11690941305</v>
      </c>
      <c r="AE56" s="5">
        <f t="shared" si="37"/>
        <v>-1499.2311690941306</v>
      </c>
      <c r="AF56" s="5">
        <f t="shared" si="37"/>
        <v>-16490.471854872743</v>
      </c>
      <c r="AG56" s="5">
        <f t="shared" si="60"/>
        <v>-26940.301444344386</v>
      </c>
      <c r="AH56" s="5">
        <f t="shared" si="61"/>
        <v>104993.1124411018</v>
      </c>
      <c r="AI56" s="42">
        <f t="shared" si="55"/>
        <v>0</v>
      </c>
      <c r="AJ56" s="42">
        <f t="shared" si="58"/>
        <v>14560.662032294389</v>
      </c>
      <c r="AK56" s="42">
        <f t="shared" si="62"/>
        <v>119553.77447339619</v>
      </c>
    </row>
    <row r="57" spans="1:37" ht="15" x14ac:dyDescent="0.2">
      <c r="I57" s="2">
        <f t="shared" si="40"/>
        <v>20</v>
      </c>
      <c r="J57" s="11">
        <f t="shared" si="32"/>
        <v>364298.36944343155</v>
      </c>
      <c r="K57" s="11">
        <f t="shared" si="41"/>
        <v>3642.9836944343156</v>
      </c>
      <c r="L57" s="24">
        <f t="shared" si="49"/>
        <v>40070.218201992022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L'!$B$264:$AV$384, 7)</f>
        <v>105.79596779798007</v>
      </c>
      <c r="S57" s="46">
        <f>VLOOKUP(I57, '[1]Lapse Rates'!$A$4:$F$24, 5)</f>
        <v>0</v>
      </c>
      <c r="T57" s="33">
        <f t="shared" si="59"/>
        <v>0.41153935752845361</v>
      </c>
      <c r="U57" s="33">
        <f t="shared" si="50"/>
        <v>4.353920461668169E-2</v>
      </c>
      <c r="V57" s="39">
        <f t="shared" si="45"/>
        <v>0</v>
      </c>
      <c r="W57" s="32">
        <f t="shared" si="51"/>
        <v>0.36800015291177191</v>
      </c>
      <c r="X57" s="31"/>
      <c r="Y57" s="5">
        <f t="shared" si="56"/>
        <v>0</v>
      </c>
      <c r="Z57" s="5">
        <f t="shared" si="56"/>
        <v>2.478409357450031</v>
      </c>
      <c r="AA57" s="5">
        <f t="shared" si="52"/>
        <v>0</v>
      </c>
      <c r="AB57" s="5">
        <f t="shared" si="35"/>
        <v>2.2162036408790349</v>
      </c>
      <c r="AC57" s="32"/>
      <c r="AD57" s="5">
        <f t="shared" si="57"/>
        <v>134061.85566069197</v>
      </c>
      <c r="AE57" s="5">
        <f t="shared" si="37"/>
        <v>-1340.6185566069198</v>
      </c>
      <c r="AF57" s="5">
        <f t="shared" si="37"/>
        <v>-14745.846425541129</v>
      </c>
      <c r="AG57" s="5">
        <f t="shared" si="60"/>
        <v>-26220.571657099597</v>
      </c>
      <c r="AH57" s="5">
        <f t="shared" si="61"/>
        <v>91754.819021444317</v>
      </c>
      <c r="AI57" s="42">
        <f t="shared" si="55"/>
        <v>0</v>
      </c>
      <c r="AJ57" s="42">
        <f t="shared" si="58"/>
        <v>13020.19649186871</v>
      </c>
      <c r="AK57" s="42">
        <f t="shared" si="62"/>
        <v>104775.01551331303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5674951.1207185024</v>
      </c>
      <c r="AE60" s="21">
        <f t="shared" ref="AE60:AK60" si="63">SUM(AE37:AE57)</f>
        <v>-195245.79767948473</v>
      </c>
      <c r="AF60" s="21">
        <f t="shared" si="63"/>
        <v>-595754.73801858211</v>
      </c>
      <c r="AG60" s="21">
        <f t="shared" si="63"/>
        <v>-358695.59727650229</v>
      </c>
      <c r="AH60" s="21">
        <f t="shared" si="63"/>
        <v>4525254.9877439346</v>
      </c>
      <c r="AI60" s="21">
        <f t="shared" si="63"/>
        <v>0</v>
      </c>
      <c r="AJ60" s="21">
        <f t="shared" si="63"/>
        <v>516125.47588539304</v>
      </c>
      <c r="AK60" s="21">
        <f t="shared" si="63"/>
        <v>5041380.4636293268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2939053.4784479407</v>
      </c>
      <c r="AE62" s="21">
        <f t="shared" ref="AE62:AK62" si="64">AE37+NPV($D$6,AE38:AE57)</f>
        <v>-168206.65152142133</v>
      </c>
      <c r="AF62" s="21">
        <f t="shared" si="64"/>
        <v>-298343.44622376823</v>
      </c>
      <c r="AG62" s="21">
        <f t="shared" si="64"/>
        <v>-128249.08021438797</v>
      </c>
      <c r="AH62" s="21">
        <f t="shared" si="64"/>
        <v>2344254.3004883626</v>
      </c>
      <c r="AI62" s="21">
        <f t="shared" si="64"/>
        <v>0</v>
      </c>
      <c r="AJ62" s="21">
        <f t="shared" si="64"/>
        <v>250381.78172402456</v>
      </c>
      <c r="AK62" s="21">
        <f t="shared" si="64"/>
        <v>2594636.0822123867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4279586.8471145956</v>
      </c>
      <c r="AE64" s="21">
        <f t="shared" ref="AE64:AK64" si="65">AE37+NPV($D$7,AE38:AE57)</f>
        <v>-181417.9777273247</v>
      </c>
      <c r="AF64" s="21">
        <f t="shared" si="65"/>
        <v>-443658.59671895741</v>
      </c>
      <c r="AG64" s="21">
        <f t="shared" si="65"/>
        <v>-234281.88122605375</v>
      </c>
      <c r="AH64" s="21">
        <f t="shared" si="65"/>
        <v>3420228.3914422588</v>
      </c>
      <c r="AI64" s="21">
        <f t="shared" si="65"/>
        <v>0</v>
      </c>
      <c r="AJ64" s="21">
        <f t="shared" si="65"/>
        <v>380594.3578369079</v>
      </c>
      <c r="AK64" s="21">
        <f t="shared" si="65"/>
        <v>3800822.7492791684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381372.6007137901</v>
      </c>
    </row>
    <row r="69" spans="1:39" x14ac:dyDescent="0.15">
      <c r="G69" s="49" t="s">
        <v>111</v>
      </c>
      <c r="I69" s="1">
        <v>0</v>
      </c>
      <c r="J69" s="11">
        <f>H$68</f>
        <v>381372.6007137901</v>
      </c>
      <c r="K69" s="11">
        <f>J69*$C$10</f>
        <v>152549.04028551604</v>
      </c>
      <c r="L69" s="24">
        <f>$C$78</f>
        <v>53387.592623672586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381372.6007137901</v>
      </c>
      <c r="AE69" s="5">
        <f>-$W69*K69</f>
        <v>-152549.04028551604</v>
      </c>
      <c r="AF69" s="5">
        <f>-$W69*L69</f>
        <v>-53387.592623672586</v>
      </c>
      <c r="AG69" s="5"/>
      <c r="AH69" s="5">
        <f>SUM(AD69:AG69)</f>
        <v>175435.96780460147</v>
      </c>
      <c r="AI69" s="42">
        <f>Y69-AA69</f>
        <v>0</v>
      </c>
      <c r="AJ69" s="42"/>
      <c r="AK69" s="42">
        <f>SUM(AH69:AJ69)</f>
        <v>175435.96780460147</v>
      </c>
      <c r="AL69" s="6" t="s">
        <v>39</v>
      </c>
      <c r="AM69" s="36">
        <f>AK96</f>
        <v>4010002.9890189064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381372.6007137901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L'!$B$264:$AV$384, 10)</f>
        <v>14.558496546040903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1.4558496546040902E-2</v>
      </c>
      <c r="V70" s="39">
        <f>MIN(S70*T70,T70-U70)</f>
        <v>2.3220462500000002E-3</v>
      </c>
      <c r="W70" s="32">
        <f>T70-SUM(U70:V70)</f>
        <v>0.9831194572039591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5.9206304759248312</v>
      </c>
      <c r="AC70" s="32"/>
      <c r="AD70" s="5">
        <f t="shared" ref="AD70:AD72" si="74">$W70*J70</f>
        <v>374934.82420620357</v>
      </c>
      <c r="AE70" s="5">
        <f t="shared" ref="AE70:AF89" si="75">-$W70*K70</f>
        <v>0</v>
      </c>
      <c r="AF70" s="5">
        <f t="shared" si="75"/>
        <v>0</v>
      </c>
      <c r="AG70" s="5">
        <f>-U70*M70</f>
        <v>-8767.5488164256658</v>
      </c>
      <c r="AH70" s="5">
        <f t="shared" ref="AH70:AH78" si="76">SUM(AD70:AG70)</f>
        <v>366167.2753897779</v>
      </c>
      <c r="AI70" s="42">
        <f>-M70*$W69*(N70-N69)/1000</f>
        <v>0</v>
      </c>
      <c r="AJ70" s="42">
        <f>$D$6*SUM(Y70:Z70,AD70:AE70)</f>
        <v>36781.69704127757</v>
      </c>
      <c r="AK70" s="42">
        <f t="shared" ref="AK70" si="77">SUM(AH70:AJ70)</f>
        <v>402948.9724310555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381372.6007137901</v>
      </c>
      <c r="K71" s="11">
        <f t="shared" ref="K71:K89" si="79">J71*$C$11</f>
        <v>3813.726007137901</v>
      </c>
      <c r="L71" s="24">
        <f>$C$79</f>
        <v>41946.414602258883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L'!$B$264:$AV$384, 10)</f>
        <v>15.918093091018632</v>
      </c>
      <c r="S71" s="46">
        <f>VLOOKUP(I71, '[1]Lapse Rates'!$A$4:$F$24, 5)</f>
        <v>2.1348066000000001E-3</v>
      </c>
      <c r="T71" s="33">
        <f t="shared" ref="T71:T73" si="80">W70</f>
        <v>0.9831194572039591</v>
      </c>
      <c r="U71" s="33">
        <f>T71*R71/1000</f>
        <v>1.5649387039364328E-2</v>
      </c>
      <c r="V71" s="39">
        <f t="shared" ref="V71:V89" si="81">MIN(S71*T71,T71-U71)</f>
        <v>2.0987699058274295E-3</v>
      </c>
      <c r="W71" s="32">
        <f>T71-SUM(U71:V71)</f>
        <v>0.96537130025876738</v>
      </c>
      <c r="X71" s="32"/>
      <c r="Y71" s="5">
        <f t="shared" ref="Y71:Z86" si="82">AA70</f>
        <v>0</v>
      </c>
      <c r="Z71" s="5">
        <f t="shared" si="82"/>
        <v>5.9206304759248312</v>
      </c>
      <c r="AA71" s="5">
        <f>O71*W71</f>
        <v>0</v>
      </c>
      <c r="AB71" s="5">
        <f t="shared" si="73"/>
        <v>5.813745927835372</v>
      </c>
      <c r="AC71" s="32"/>
      <c r="AD71" s="5">
        <f t="shared" si="74"/>
        <v>368166.16343413928</v>
      </c>
      <c r="AE71" s="5">
        <f t="shared" si="75"/>
        <v>-3681.6616343413925</v>
      </c>
      <c r="AF71" s="5">
        <f t="shared" si="75"/>
        <v>-40493.864805776007</v>
      </c>
      <c r="AG71" s="5">
        <f t="shared" ref="AG71:AG74" si="83">-U71*M71</f>
        <v>-9424.514707329341</v>
      </c>
      <c r="AH71" s="5">
        <f t="shared" si="76"/>
        <v>314566.12228669255</v>
      </c>
      <c r="AI71" s="42">
        <f>-M71*($W70*N71-$W69*N70)/1000</f>
        <v>0</v>
      </c>
      <c r="AJ71" s="42">
        <f t="shared" ref="AJ71:AJ72" si="84">$D$6*SUM(Y71:Z71,AD71:AE71)</f>
        <v>35756.51044040986</v>
      </c>
      <c r="AK71" s="42">
        <f>SUM(AH71:AJ71)</f>
        <v>350322.63272710243</v>
      </c>
      <c r="AL71" s="48" t="s">
        <v>59</v>
      </c>
      <c r="AM71" s="54">
        <f>AK96/AD96</f>
        <v>0.89154073063880857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381372.6007137901</v>
      </c>
      <c r="K72" s="11">
        <f t="shared" si="79"/>
        <v>3813.726007137901</v>
      </c>
      <c r="L72" s="24">
        <f t="shared" ref="L72:L89" si="85">$C$79</f>
        <v>41946.414602258883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L'!$B$264:$AV$384, 10)</f>
        <v>17.361363812869541</v>
      </c>
      <c r="S72" s="46">
        <f>VLOOKUP(I72, '[1]Lapse Rates'!$A$4:$F$24, 5)</f>
        <v>2.1304430000000001E-3</v>
      </c>
      <c r="T72" s="33">
        <f t="shared" si="80"/>
        <v>0.96537130025876738</v>
      </c>
      <c r="U72" s="33">
        <f t="shared" ref="U72:U89" si="86">T72*R72/1000</f>
        <v>1.6760162358295382E-2</v>
      </c>
      <c r="V72" s="39">
        <f t="shared" si="81"/>
        <v>2.0566685290371893E-3</v>
      </c>
      <c r="W72" s="32">
        <f t="shared" ref="W72:W89" si="87">T72-SUM(U72:V72)</f>
        <v>0.94655446937143484</v>
      </c>
      <c r="X72" s="32"/>
      <c r="Y72" s="5">
        <f t="shared" si="82"/>
        <v>0</v>
      </c>
      <c r="Z72" s="5">
        <f t="shared" si="82"/>
        <v>5.813745927835372</v>
      </c>
      <c r="AA72" s="5">
        <f t="shared" ref="AA72:AA89" si="88">O72*W72</f>
        <v>0</v>
      </c>
      <c r="AB72" s="5">
        <f t="shared" si="73"/>
        <v>5.700425515350898</v>
      </c>
      <c r="AC72" s="32"/>
      <c r="AD72" s="5">
        <f t="shared" si="74"/>
        <v>360989.93970144569</v>
      </c>
      <c r="AE72" s="5">
        <f t="shared" si="75"/>
        <v>-3609.8993970144566</v>
      </c>
      <c r="AF72" s="5">
        <f>-$W72*L72</f>
        <v>-39704.566215875362</v>
      </c>
      <c r="AG72" s="5">
        <f t="shared" si="83"/>
        <v>-10093.455816873869</v>
      </c>
      <c r="AH72" s="5">
        <f t="shared" si="76"/>
        <v>307582.01827168197</v>
      </c>
      <c r="AI72" s="42">
        <f>-M72*($W71*N72-$W70*N71)/1000</f>
        <v>0</v>
      </c>
      <c r="AJ72" s="42">
        <f t="shared" si="84"/>
        <v>35059.552282340228</v>
      </c>
      <c r="AK72" s="42">
        <f t="shared" ref="AK72:AK79" si="89">SUM(AH72:AJ72)</f>
        <v>342641.57055402221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381372.6007137901</v>
      </c>
      <c r="K73" s="11">
        <f t="shared" si="79"/>
        <v>3813.726007137901</v>
      </c>
      <c r="L73" s="24">
        <f t="shared" si="85"/>
        <v>41946.414602258883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L'!$B$264:$AV$384, 10)</f>
        <v>18.887297062465588</v>
      </c>
      <c r="S73" s="46">
        <f>VLOOKUP(I73, '[1]Lapse Rates'!$A$4:$F$24, 5)</f>
        <v>1.8971547999999999E-3</v>
      </c>
      <c r="T73" s="33">
        <f t="shared" si="80"/>
        <v>0.94655446937143484</v>
      </c>
      <c r="U73" s="33">
        <f t="shared" si="86"/>
        <v>1.7877855448822776E-2</v>
      </c>
      <c r="V73" s="39">
        <f t="shared" si="81"/>
        <v>1.7957603550294704E-3</v>
      </c>
      <c r="W73" s="32">
        <f t="shared" si="87"/>
        <v>0.92688085356758254</v>
      </c>
      <c r="X73" s="32"/>
      <c r="Y73" s="5">
        <f>AA72</f>
        <v>0</v>
      </c>
      <c r="Z73" s="5">
        <f t="shared" si="82"/>
        <v>5.700425515350898</v>
      </c>
      <c r="AA73" s="5">
        <f t="shared" si="88"/>
        <v>0</v>
      </c>
      <c r="AB73" s="5">
        <f t="shared" si="73"/>
        <v>5.5819452956315168</v>
      </c>
      <c r="AC73" s="32"/>
      <c r="AD73" s="5">
        <f>$W73*J73</f>
        <v>353486.9616768866</v>
      </c>
      <c r="AE73" s="5">
        <f t="shared" si="75"/>
        <v>-3534.8696167688659</v>
      </c>
      <c r="AF73" s="5">
        <f t="shared" si="75"/>
        <v>-38879.328570641424</v>
      </c>
      <c r="AG73" s="5">
        <f t="shared" si="83"/>
        <v>-10766.563009089092</v>
      </c>
      <c r="AH73" s="5">
        <f t="shared" si="76"/>
        <v>300306.20048038726</v>
      </c>
      <c r="AI73" s="42">
        <f t="shared" ref="AI73:AI89" si="91">-M73*($W72*N73-$W71*N72)/1000</f>
        <v>0</v>
      </c>
      <c r="AJ73" s="42">
        <f>$D$6*SUM(Y73:Z73,AD73:AE73)</f>
        <v>34330.859442840607</v>
      </c>
      <c r="AK73" s="42">
        <f t="shared" si="89"/>
        <v>334637.05992322788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381372.6007137901</v>
      </c>
      <c r="K74" s="11">
        <f t="shared" si="79"/>
        <v>3813.726007137901</v>
      </c>
      <c r="L74" s="24">
        <f t="shared" si="85"/>
        <v>41946.414602258883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L'!$B$264:$AV$384, 10)</f>
        <v>20.59935076348868</v>
      </c>
      <c r="S74" s="46">
        <f>VLOOKUP(I74, '[1]Lapse Rates'!$A$4:$F$24, 5)</f>
        <v>1.8563969E-3</v>
      </c>
      <c r="T74" s="33">
        <f>W73</f>
        <v>0.92688085356758254</v>
      </c>
      <c r="U74" s="33">
        <f t="shared" si="86"/>
        <v>1.909314381860042E-2</v>
      </c>
      <c r="V74" s="39">
        <f t="shared" si="81"/>
        <v>1.7206587432322142E-3</v>
      </c>
      <c r="W74" s="32">
        <f t="shared" si="87"/>
        <v>0.90606705100574991</v>
      </c>
      <c r="X74" s="32"/>
      <c r="Y74" s="5">
        <f t="shared" ref="Y74:Z89" si="92">AA73</f>
        <v>0</v>
      </c>
      <c r="Z74" s="5">
        <f t="shared" si="82"/>
        <v>5.5819452956315168</v>
      </c>
      <c r="AA74" s="5">
        <f t="shared" si="88"/>
        <v>0</v>
      </c>
      <c r="AB74" s="5">
        <f t="shared" si="73"/>
        <v>5.4565985406014175</v>
      </c>
      <c r="AC74" s="32"/>
      <c r="AD74" s="5">
        <f t="shared" ref="AD74:AD88" si="93">$W74*J74</f>
        <v>345549.14766313718</v>
      </c>
      <c r="AE74" s="5">
        <f t="shared" si="75"/>
        <v>-3455.4914766313714</v>
      </c>
      <c r="AF74" s="5">
        <f t="shared" si="75"/>
        <v>-38006.264178933234</v>
      </c>
      <c r="AG74" s="5">
        <f t="shared" si="83"/>
        <v>-11498.444908731912</v>
      </c>
      <c r="AH74" s="5">
        <f t="shared" si="76"/>
        <v>292588.94709884067</v>
      </c>
      <c r="AI74" s="42">
        <f t="shared" si="91"/>
        <v>0</v>
      </c>
      <c r="AJ74" s="42">
        <f t="shared" ref="AJ74:AJ89" si="94">$D$6*SUM(Y74:Z74,AD74:AE74)</f>
        <v>33559.935260729719</v>
      </c>
      <c r="AK74" s="42">
        <f t="shared" si="89"/>
        <v>326148.88235957036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381372.6007137901</v>
      </c>
      <c r="K75" s="11">
        <f t="shared" si="79"/>
        <v>3813.726007137901</v>
      </c>
      <c r="L75" s="24">
        <f t="shared" si="85"/>
        <v>41946.414602258883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L'!$B$264:$AV$384, 10)</f>
        <v>22.762698938408921</v>
      </c>
      <c r="S75" s="46">
        <f>VLOOKUP(I75, '[1]Lapse Rates'!$A$4:$F$24, 5)</f>
        <v>1.7512077999999999E-3</v>
      </c>
      <c r="T75" s="33">
        <f t="shared" ref="T75:T89" si="95">W74</f>
        <v>0.90606705100574991</v>
      </c>
      <c r="U75" s="33">
        <f t="shared" si="86"/>
        <v>2.0624531500055884E-2</v>
      </c>
      <c r="V75" s="39">
        <f t="shared" si="81"/>
        <v>1.5867116870442669E-3</v>
      </c>
      <c r="W75" s="32">
        <f t="shared" si="87"/>
        <v>0.88385580781864981</v>
      </c>
      <c r="X75" s="32"/>
      <c r="Y75" s="5">
        <f t="shared" si="92"/>
        <v>0</v>
      </c>
      <c r="Z75" s="5">
        <f t="shared" si="82"/>
        <v>5.4565985406014175</v>
      </c>
      <c r="AA75" s="5">
        <f t="shared" si="88"/>
        <v>0</v>
      </c>
      <c r="AB75" s="5">
        <f t="shared" si="73"/>
        <v>5.3228359928681765</v>
      </c>
      <c r="AC75" s="32"/>
      <c r="AD75" s="5">
        <f t="shared" si="93"/>
        <v>337078.38808378635</v>
      </c>
      <c r="AE75" s="5">
        <f t="shared" si="75"/>
        <v>-3370.7838808378633</v>
      </c>
      <c r="AF75" s="5">
        <f t="shared" si="75"/>
        <v>-37074.582163375533</v>
      </c>
      <c r="AG75" s="5">
        <f>-U75*M75</f>
        <v>-12420.690980747155</v>
      </c>
      <c r="AH75" s="5">
        <f t="shared" si="76"/>
        <v>284212.33105882583</v>
      </c>
      <c r="AI75" s="42">
        <f t="shared" si="91"/>
        <v>0</v>
      </c>
      <c r="AJ75" s="42">
        <f t="shared" si="94"/>
        <v>32737.251264626084</v>
      </c>
      <c r="AK75" s="42">
        <f t="shared" si="89"/>
        <v>316949.58232345193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381372.6007137901</v>
      </c>
      <c r="K76" s="11">
        <f t="shared" si="79"/>
        <v>3813.726007137901</v>
      </c>
      <c r="L76" s="24">
        <f t="shared" si="85"/>
        <v>41946.414602258883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L'!$B$264:$AV$384, 10)</f>
        <v>24.983348875432224</v>
      </c>
      <c r="S76" s="46">
        <f>VLOOKUP(I76, '[1]Lapse Rates'!$A$4:$F$24, 5)</f>
        <v>1.6267663999999999E-3</v>
      </c>
      <c r="T76" s="33">
        <f t="shared" si="95"/>
        <v>0.88385580781864981</v>
      </c>
      <c r="U76" s="33">
        <f t="shared" si="86"/>
        <v>2.2081678002310305E-2</v>
      </c>
      <c r="V76" s="39">
        <f t="shared" si="81"/>
        <v>1.4378269306042368E-3</v>
      </c>
      <c r="W76" s="32">
        <f t="shared" si="87"/>
        <v>0.86033630288573526</v>
      </c>
      <c r="X76" s="32"/>
      <c r="Y76" s="5">
        <f t="shared" si="92"/>
        <v>0</v>
      </c>
      <c r="Z76" s="5">
        <f t="shared" si="82"/>
        <v>5.3228359928681765</v>
      </c>
      <c r="AA76" s="5">
        <f t="shared" si="88"/>
        <v>0</v>
      </c>
      <c r="AB76" s="5">
        <f t="shared" si="73"/>
        <v>5.1811947135057341</v>
      </c>
      <c r="AC76" s="32"/>
      <c r="AD76" s="5">
        <f t="shared" si="93"/>
        <v>328108.69332001987</v>
      </c>
      <c r="AE76" s="5">
        <f t="shared" si="75"/>
        <v>-3281.0869332001989</v>
      </c>
      <c r="AF76" s="5">
        <f t="shared" si="75"/>
        <v>-36088.023258219626</v>
      </c>
      <c r="AG76" s="5">
        <f t="shared" ref="AG76:AG89" si="96">-U76*M76</f>
        <v>-13298.226861653333</v>
      </c>
      <c r="AH76" s="5">
        <f t="shared" si="76"/>
        <v>275441.35626694671</v>
      </c>
      <c r="AI76" s="42">
        <f t="shared" si="91"/>
        <v>0</v>
      </c>
      <c r="AJ76" s="42">
        <f t="shared" si="94"/>
        <v>31866.110356757912</v>
      </c>
      <c r="AK76" s="42">
        <f t="shared" si="89"/>
        <v>307307.46662370465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381372.6007137901</v>
      </c>
      <c r="K77" s="11">
        <f t="shared" si="79"/>
        <v>3813.726007137901</v>
      </c>
      <c r="L77" s="24">
        <f t="shared" si="85"/>
        <v>41946.414602258883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L'!$B$264:$AV$384, 10)</f>
        <v>27.537197036193774</v>
      </c>
      <c r="S77" s="46">
        <f>VLOOKUP(I77, '[1]Lapse Rates'!$A$4:$F$24, 5)</f>
        <v>1.427546E-3</v>
      </c>
      <c r="T77" s="33">
        <f t="shared" si="95"/>
        <v>0.86033630288573526</v>
      </c>
      <c r="U77" s="33">
        <f t="shared" si="86"/>
        <v>2.3691250289954981E-2</v>
      </c>
      <c r="V77" s="39">
        <f t="shared" si="81"/>
        <v>1.2281696478393198E-3</v>
      </c>
      <c r="W77" s="32">
        <f t="shared" si="87"/>
        <v>0.83541688294794092</v>
      </c>
      <c r="X77" s="32"/>
      <c r="Y77" s="5">
        <f t="shared" si="92"/>
        <v>0</v>
      </c>
      <c r="Z77" s="5">
        <f t="shared" si="82"/>
        <v>5.1811947135057341</v>
      </c>
      <c r="AA77" s="5">
        <f t="shared" si="88"/>
        <v>0</v>
      </c>
      <c r="AB77" s="5">
        <f t="shared" si="73"/>
        <v>5.0311227400085548</v>
      </c>
      <c r="AC77" s="32"/>
      <c r="AD77" s="5">
        <f t="shared" si="93"/>
        <v>318605.10933006421</v>
      </c>
      <c r="AE77" s="5">
        <f t="shared" si="75"/>
        <v>-3186.0510933006417</v>
      </c>
      <c r="AF77" s="5">
        <f t="shared" si="75"/>
        <v>-35042.742937861112</v>
      </c>
      <c r="AG77" s="5">
        <f t="shared" si="96"/>
        <v>-14267.557970869299</v>
      </c>
      <c r="AH77" s="5">
        <f t="shared" si="76"/>
        <v>266108.75732803316</v>
      </c>
      <c r="AI77" s="42">
        <f t="shared" si="91"/>
        <v>0</v>
      </c>
      <c r="AJ77" s="42">
        <f t="shared" si="94"/>
        <v>30943.117888227905</v>
      </c>
      <c r="AK77" s="42">
        <f t="shared" si="89"/>
        <v>297051.87521626108</v>
      </c>
    </row>
    <row r="78" spans="1:39" ht="15" x14ac:dyDescent="0.2">
      <c r="A78" s="12"/>
      <c r="B78" s="13">
        <v>1</v>
      </c>
      <c r="C78" s="10">
        <f>$H$68*0.14+$B$81</f>
        <v>53387.592623672586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381372.6007137901</v>
      </c>
      <c r="K78" s="11">
        <f t="shared" si="79"/>
        <v>3813.726007137901</v>
      </c>
      <c r="L78" s="24">
        <f t="shared" si="85"/>
        <v>41946.414602258883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L'!$B$264:$AV$384, 10)</f>
        <v>30.474599907274754</v>
      </c>
      <c r="S78" s="46">
        <f>VLOOKUP(I78, '[1]Lapse Rates'!$A$4:$F$24, 5)</f>
        <v>1.4710299999999999E-3</v>
      </c>
      <c r="T78" s="33">
        <f t="shared" si="95"/>
        <v>0.83541688294794092</v>
      </c>
      <c r="U78" s="33">
        <f t="shared" si="86"/>
        <v>2.5458995263621085E-2</v>
      </c>
      <c r="V78" s="39">
        <f t="shared" si="81"/>
        <v>1.2289232973229094E-3</v>
      </c>
      <c r="W78" s="32">
        <f t="shared" si="87"/>
        <v>0.80872896438699693</v>
      </c>
      <c r="X78" s="32"/>
      <c r="Y78" s="5">
        <f t="shared" si="92"/>
        <v>0</v>
      </c>
      <c r="Z78" s="5">
        <f t="shared" si="82"/>
        <v>5.0311227400085548</v>
      </c>
      <c r="AA78" s="5">
        <f t="shared" si="88"/>
        <v>0</v>
      </c>
      <c r="AB78" s="5">
        <f t="shared" si="73"/>
        <v>4.8704003549381678</v>
      </c>
      <c r="AC78" s="32"/>
      <c r="AD78" s="5">
        <f t="shared" si="93"/>
        <v>308427.06842083915</v>
      </c>
      <c r="AE78" s="5">
        <f t="shared" si="75"/>
        <v>-3084.2706842083917</v>
      </c>
      <c r="AF78" s="5">
        <f t="shared" si="75"/>
        <v>-33923.280441032432</v>
      </c>
      <c r="AG78" s="5">
        <f t="shared" si="96"/>
        <v>-15332.145258615263</v>
      </c>
      <c r="AH78" s="5">
        <f t="shared" si="76"/>
        <v>256087.37203698308</v>
      </c>
      <c r="AI78" s="42">
        <f t="shared" si="91"/>
        <v>0</v>
      </c>
      <c r="AJ78" s="42">
        <f t="shared" si="94"/>
        <v>29954.622011104275</v>
      </c>
      <c r="AK78" s="42">
        <f t="shared" si="89"/>
        <v>286041.99404808733</v>
      </c>
    </row>
    <row r="79" spans="1:39" ht="15" x14ac:dyDescent="0.2">
      <c r="A79" s="12"/>
      <c r="B79" s="70" t="s">
        <v>49</v>
      </c>
      <c r="C79" s="10">
        <f>$H$68*0.11+$B$81</f>
        <v>41946.414602258883</v>
      </c>
      <c r="D79" s="1"/>
      <c r="E79" s="1"/>
      <c r="F79" s="1"/>
      <c r="I79" s="2">
        <f t="shared" si="78"/>
        <v>10</v>
      </c>
      <c r="J79" s="11">
        <f t="shared" si="68"/>
        <v>381372.6007137901</v>
      </c>
      <c r="K79" s="11">
        <f t="shared" si="79"/>
        <v>3813.726007137901</v>
      </c>
      <c r="L79" s="24">
        <f t="shared" si="85"/>
        <v>41946.414602258883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L'!$B$264:$AV$384, 10)</f>
        <v>33.966294540483347</v>
      </c>
      <c r="S79" s="46">
        <f>VLOOKUP(I79, '[1]Lapse Rates'!$A$4:$F$24, 5)</f>
        <v>1.273365E-3</v>
      </c>
      <c r="T79" s="33">
        <f t="shared" si="95"/>
        <v>0.80872896438699693</v>
      </c>
      <c r="U79" s="33">
        <f t="shared" si="86"/>
        <v>2.7469526207788805E-2</v>
      </c>
      <c r="V79" s="39">
        <f t="shared" si="81"/>
        <v>1.0298071577366484E-3</v>
      </c>
      <c r="W79" s="32">
        <f t="shared" si="87"/>
        <v>0.78022963102147147</v>
      </c>
      <c r="X79" s="32"/>
      <c r="Y79" s="5">
        <f t="shared" si="92"/>
        <v>0</v>
      </c>
      <c r="Z79" s="5">
        <f t="shared" si="82"/>
        <v>4.8704003549381678</v>
      </c>
      <c r="AA79" s="5">
        <f t="shared" si="88"/>
        <v>0</v>
      </c>
      <c r="AB79" s="5">
        <f t="shared" si="73"/>
        <v>4.6987691046042972</v>
      </c>
      <c r="AC79" s="32"/>
      <c r="AD79" s="5">
        <f t="shared" si="93"/>
        <v>297558.20353661943</v>
      </c>
      <c r="AE79" s="5">
        <f t="shared" si="75"/>
        <v>-2975.5820353661943</v>
      </c>
      <c r="AF79" s="5">
        <f t="shared" si="75"/>
        <v>-32727.83558779411</v>
      </c>
      <c r="AG79" s="5">
        <f t="shared" si="96"/>
        <v>-16542.945298590443</v>
      </c>
      <c r="AH79" s="5">
        <f>SUM(AD79:AG79)</f>
        <v>245311.84061486868</v>
      </c>
      <c r="AI79" s="42">
        <f t="shared" si="91"/>
        <v>0</v>
      </c>
      <c r="AJ79" s="42">
        <f t="shared" si="94"/>
        <v>28899.032955547766</v>
      </c>
      <c r="AK79" s="42">
        <f t="shared" si="89"/>
        <v>274210.87357041647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381372.6007137901</v>
      </c>
      <c r="K80" s="11">
        <f t="shared" si="79"/>
        <v>3813.726007137901</v>
      </c>
      <c r="L80" s="24">
        <f t="shared" si="85"/>
        <v>41946.414602258883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L'!$B$264:$AV$384, 10)</f>
        <v>37.978617073452313</v>
      </c>
      <c r="S80" s="46">
        <f>VLOOKUP(I80, '[1]Lapse Rates'!$A$4:$F$24, 5)</f>
        <v>1.2241776999999999E-3</v>
      </c>
      <c r="T80" s="33">
        <f t="shared" si="95"/>
        <v>0.78022963102147147</v>
      </c>
      <c r="U80" s="33">
        <f t="shared" si="86"/>
        <v>2.9632042385925456E-2</v>
      </c>
      <c r="V80" s="39">
        <f t="shared" si="81"/>
        <v>9.551397151757135E-4</v>
      </c>
      <c r="W80" s="32">
        <f t="shared" si="87"/>
        <v>0.74964244892037035</v>
      </c>
      <c r="X80" s="31"/>
      <c r="Y80" s="5">
        <f t="shared" si="92"/>
        <v>0</v>
      </c>
      <c r="Z80" s="5">
        <f t="shared" si="82"/>
        <v>4.6987691046042972</v>
      </c>
      <c r="AA80" s="5">
        <f t="shared" si="88"/>
        <v>0</v>
      </c>
      <c r="AB80" s="5">
        <f t="shared" si="73"/>
        <v>4.514564223708657</v>
      </c>
      <c r="AC80" s="32"/>
      <c r="AD80" s="5">
        <f t="shared" si="93"/>
        <v>285893.0903502162</v>
      </c>
      <c r="AE80" s="5">
        <f t="shared" si="75"/>
        <v>-2858.930903502162</v>
      </c>
      <c r="AF80" s="5">
        <f t="shared" si="75"/>
        <v>-31444.812965866531</v>
      </c>
      <c r="AG80" s="5">
        <f t="shared" si="96"/>
        <v>-17845.275254033502</v>
      </c>
      <c r="AH80" s="5">
        <f t="shared" ref="AH80:AH89" si="97">SUM(AD80:AG80)</f>
        <v>233744.07122681401</v>
      </c>
      <c r="AI80" s="42">
        <f t="shared" si="91"/>
        <v>0</v>
      </c>
      <c r="AJ80" s="42">
        <f t="shared" si="94"/>
        <v>27766.111990971811</v>
      </c>
      <c r="AK80" s="42">
        <f t="shared" ref="AK80:AK89" si="98">SUM(AH80:AJ80)</f>
        <v>261510.18321778582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381372.6007137901</v>
      </c>
      <c r="K81" s="11">
        <f t="shared" si="79"/>
        <v>3813.726007137901</v>
      </c>
      <c r="L81" s="24">
        <f t="shared" si="85"/>
        <v>41946.414602258883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L'!$B$264:$AV$384, 10)</f>
        <v>42.569104236906668</v>
      </c>
      <c r="S81" s="46">
        <f>VLOOKUP(I81, '[1]Lapse Rates'!$A$4:$F$24, 5)</f>
        <v>1.0124068E-3</v>
      </c>
      <c r="T81" s="33">
        <f t="shared" si="95"/>
        <v>0.74964244892037035</v>
      </c>
      <c r="U81" s="33">
        <f t="shared" si="86"/>
        <v>3.1911607548501225E-2</v>
      </c>
      <c r="V81" s="39">
        <f t="shared" si="81"/>
        <v>7.5894311285563563E-4</v>
      </c>
      <c r="W81" s="32">
        <f t="shared" si="87"/>
        <v>0.71697189825901353</v>
      </c>
      <c r="X81" s="31"/>
      <c r="Y81" s="5">
        <f t="shared" si="92"/>
        <v>0</v>
      </c>
      <c r="Z81" s="5">
        <f t="shared" si="82"/>
        <v>4.514564223708657</v>
      </c>
      <c r="AA81" s="5">
        <f t="shared" si="88"/>
        <v>0</v>
      </c>
      <c r="AB81" s="5">
        <f t="shared" si="73"/>
        <v>4.3178126931662746</v>
      </c>
      <c r="AC81" s="32"/>
      <c r="AD81" s="5">
        <f t="shared" si="93"/>
        <v>273433.4374777429</v>
      </c>
      <c r="AE81" s="5">
        <f t="shared" si="75"/>
        <v>-2734.3343747774288</v>
      </c>
      <c r="AF81" s="5">
        <f t="shared" si="75"/>
        <v>-30074.400502541157</v>
      </c>
      <c r="AG81" s="5">
        <f t="shared" si="96"/>
        <v>-19218.095502326345</v>
      </c>
      <c r="AH81" s="5">
        <f t="shared" si="97"/>
        <v>221406.60709809794</v>
      </c>
      <c r="AI81" s="42">
        <f t="shared" si="91"/>
        <v>0</v>
      </c>
      <c r="AJ81" s="42">
        <f t="shared" si="94"/>
        <v>26556.024893151258</v>
      </c>
      <c r="AK81" s="42">
        <f t="shared" si="98"/>
        <v>247962.63199124919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381372.6007137901</v>
      </c>
      <c r="K82" s="11">
        <f t="shared" si="79"/>
        <v>3813.726007137901</v>
      </c>
      <c r="L82" s="24">
        <f t="shared" si="85"/>
        <v>41946.414602258883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L'!$B$264:$AV$384, 10)</f>
        <v>47.851786945379402</v>
      </c>
      <c r="S82" s="46">
        <f>VLOOKUP(I82, '[1]Lapse Rates'!$A$4:$F$24, 5)</f>
        <v>8.7385670000000003E-4</v>
      </c>
      <c r="T82" s="33">
        <f t="shared" si="95"/>
        <v>0.71697189825901353</v>
      </c>
      <c r="U82" s="33">
        <f t="shared" si="86"/>
        <v>3.430838652131455E-2</v>
      </c>
      <c r="V82" s="39">
        <f t="shared" si="81"/>
        <v>6.2653069700535733E-4</v>
      </c>
      <c r="W82" s="32">
        <f t="shared" si="87"/>
        <v>0.68203698104069366</v>
      </c>
      <c r="X82" s="31"/>
      <c r="Y82" s="5">
        <f t="shared" si="92"/>
        <v>0</v>
      </c>
      <c r="Z82" s="5">
        <f t="shared" si="82"/>
        <v>4.3178126931662746</v>
      </c>
      <c r="AA82" s="5">
        <f t="shared" si="88"/>
        <v>0</v>
      </c>
      <c r="AB82" s="5">
        <f t="shared" si="73"/>
        <v>4.1074244905515593</v>
      </c>
      <c r="AC82" s="32"/>
      <c r="AD82" s="5">
        <f t="shared" si="93"/>
        <v>260110.21724247129</v>
      </c>
      <c r="AE82" s="5">
        <f t="shared" si="75"/>
        <v>-2601.102172424713</v>
      </c>
      <c r="AF82" s="5">
        <f t="shared" si="75"/>
        <v>-28609.005980805916</v>
      </c>
      <c r="AG82" s="5">
        <f t="shared" si="96"/>
        <v>-20661.505306344741</v>
      </c>
      <c r="AH82" s="5">
        <f t="shared" si="97"/>
        <v>208238.60378289592</v>
      </c>
      <c r="AI82" s="42">
        <f t="shared" si="91"/>
        <v>0</v>
      </c>
      <c r="AJ82" s="42">
        <f t="shared" si="94"/>
        <v>25262.067765796768</v>
      </c>
      <c r="AK82" s="42">
        <f t="shared" si="98"/>
        <v>233500.67154869268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381372.6007137901</v>
      </c>
      <c r="K83" s="11">
        <f t="shared" si="79"/>
        <v>3813.726007137901</v>
      </c>
      <c r="L83" s="24">
        <f t="shared" si="85"/>
        <v>41946.414602258883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L'!$B$264:$AV$384, 10)</f>
        <v>53.728588632731345</v>
      </c>
      <c r="S83" s="46">
        <f>VLOOKUP(I83, '[1]Lapse Rates'!$A$4:$F$24, 5)</f>
        <v>8.3940749999999998E-4</v>
      </c>
      <c r="T83" s="33">
        <f t="shared" si="95"/>
        <v>0.68203698104069366</v>
      </c>
      <c r="U83" s="33">
        <f t="shared" si="86"/>
        <v>3.6644884386645413E-2</v>
      </c>
      <c r="V83" s="39">
        <f t="shared" si="81"/>
        <v>5.7250695716291606E-4</v>
      </c>
      <c r="W83" s="32">
        <f t="shared" si="87"/>
        <v>0.64481958969688535</v>
      </c>
      <c r="X83" s="31"/>
      <c r="Y83" s="5">
        <f t="shared" si="92"/>
        <v>0</v>
      </c>
      <c r="Z83" s="5">
        <f t="shared" si="82"/>
        <v>4.1074244905515593</v>
      </c>
      <c r="AA83" s="5">
        <f t="shared" si="88"/>
        <v>0</v>
      </c>
      <c r="AB83" s="5">
        <f t="shared" si="73"/>
        <v>3.8832905668356554</v>
      </c>
      <c r="AC83" s="32"/>
      <c r="AD83" s="5">
        <f t="shared" si="93"/>
        <v>245916.52391390022</v>
      </c>
      <c r="AE83" s="5">
        <f t="shared" si="75"/>
        <v>-2459.1652391390021</v>
      </c>
      <c r="AF83" s="5">
        <f t="shared" si="75"/>
        <v>-27047.869853084012</v>
      </c>
      <c r="AG83" s="5">
        <f t="shared" si="96"/>
        <v>-22068.612079285082</v>
      </c>
      <c r="AH83" s="5">
        <f t="shared" si="97"/>
        <v>194340.87674239214</v>
      </c>
      <c r="AI83" s="42">
        <f t="shared" si="91"/>
        <v>0</v>
      </c>
      <c r="AJ83" s="42">
        <f t="shared" si="94"/>
        <v>23883.569824336602</v>
      </c>
      <c r="AK83" s="42">
        <f t="shared" si="98"/>
        <v>218224.44656672873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381372.6007137901</v>
      </c>
      <c r="K84" s="11">
        <f t="shared" si="79"/>
        <v>3813.726007137901</v>
      </c>
      <c r="L84" s="24">
        <f t="shared" si="85"/>
        <v>41946.414602258883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L'!$B$264:$AV$384, 10)</f>
        <v>60.233923145893179</v>
      </c>
      <c r="S84" s="46">
        <f>VLOOKUP(I84, '[1]Lapse Rates'!$A$4:$F$24, 5)</f>
        <v>7.2940090000000004E-4</v>
      </c>
      <c r="T84" s="33">
        <f t="shared" si="95"/>
        <v>0.64481958969688535</v>
      </c>
      <c r="U84" s="33">
        <f t="shared" si="86"/>
        <v>3.8840013608768563E-2</v>
      </c>
      <c r="V84" s="39">
        <f t="shared" si="81"/>
        <v>4.7033198906253895E-4</v>
      </c>
      <c r="W84" s="32">
        <f t="shared" si="87"/>
        <v>0.60550924409905427</v>
      </c>
      <c r="X84" s="31"/>
      <c r="Y84" s="5">
        <f t="shared" si="92"/>
        <v>0</v>
      </c>
      <c r="Z84" s="5">
        <f t="shared" si="82"/>
        <v>3.8832905668356554</v>
      </c>
      <c r="AA84" s="5">
        <f t="shared" si="88"/>
        <v>0</v>
      </c>
      <c r="AB84" s="5">
        <f t="shared" si="73"/>
        <v>3.6465522656452936</v>
      </c>
      <c r="AC84" s="32"/>
      <c r="AD84" s="5">
        <f t="shared" si="93"/>
        <v>230924.6351782975</v>
      </c>
      <c r="AE84" s="5">
        <f t="shared" si="75"/>
        <v>-2309.2463517829747</v>
      </c>
      <c r="AF84" s="5">
        <f t="shared" si="75"/>
        <v>-25398.941798479307</v>
      </c>
      <c r="AG84" s="5">
        <f t="shared" si="96"/>
        <v>-23390.582555595083</v>
      </c>
      <c r="AH84" s="5">
        <f t="shared" si="97"/>
        <v>179825.86447244015</v>
      </c>
      <c r="AI84" s="42">
        <f t="shared" si="91"/>
        <v>0</v>
      </c>
      <c r="AJ84" s="42">
        <f t="shared" si="94"/>
        <v>22427.550594685679</v>
      </c>
      <c r="AK84" s="42">
        <f t="shared" si="98"/>
        <v>202253.41506712584</v>
      </c>
    </row>
    <row r="85" spans="1:37" ht="15" x14ac:dyDescent="0.2">
      <c r="I85" s="2">
        <f t="shared" si="78"/>
        <v>16</v>
      </c>
      <c r="J85" s="11">
        <f t="shared" si="68"/>
        <v>381372.6007137901</v>
      </c>
      <c r="K85" s="11">
        <f t="shared" si="79"/>
        <v>3813.726007137901</v>
      </c>
      <c r="L85" s="24">
        <f t="shared" si="85"/>
        <v>41946.414602258883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L'!$B$264:$AV$384, 10)</f>
        <v>67.291834400803211</v>
      </c>
      <c r="S85" s="46">
        <f>VLOOKUP(I85, '[1]Lapse Rates'!$A$4:$F$24, 5)</f>
        <v>6.1234970000000001E-4</v>
      </c>
      <c r="T85" s="33">
        <f t="shared" si="95"/>
        <v>0.60550924409905427</v>
      </c>
      <c r="U85" s="33">
        <f t="shared" si="86"/>
        <v>4.0745827782069088E-2</v>
      </c>
      <c r="V85" s="39">
        <f t="shared" si="81"/>
        <v>3.7078340397128266E-4</v>
      </c>
      <c r="W85" s="32">
        <f t="shared" si="87"/>
        <v>0.56439263291301389</v>
      </c>
      <c r="X85" s="31"/>
      <c r="Y85" s="5">
        <f t="shared" si="92"/>
        <v>0</v>
      </c>
      <c r="Z85" s="5">
        <f t="shared" si="82"/>
        <v>3.6465522656452936</v>
      </c>
      <c r="AA85" s="5">
        <f t="shared" si="88"/>
        <v>0</v>
      </c>
      <c r="AB85" s="5">
        <f t="shared" si="73"/>
        <v>3.3989361092657142</v>
      </c>
      <c r="AC85" s="32"/>
      <c r="AD85" s="5">
        <f t="shared" si="93"/>
        <v>215243.88623773956</v>
      </c>
      <c r="AE85" s="5">
        <f t="shared" si="75"/>
        <v>-2152.4388623773957</v>
      </c>
      <c r="AF85" s="5">
        <f t="shared" si="75"/>
        <v>-23674.247378629785</v>
      </c>
      <c r="AG85" s="5">
        <f t="shared" si="96"/>
        <v>-24538.319119367687</v>
      </c>
      <c r="AH85" s="5">
        <f t="shared" si="97"/>
        <v>164878.88087736469</v>
      </c>
      <c r="AI85" s="42">
        <f t="shared" si="91"/>
        <v>0</v>
      </c>
      <c r="AJ85" s="42">
        <f t="shared" si="94"/>
        <v>20904.628714300288</v>
      </c>
      <c r="AK85" s="42">
        <f t="shared" si="98"/>
        <v>185783.50959166497</v>
      </c>
    </row>
    <row r="86" spans="1:37" ht="15" x14ac:dyDescent="0.2">
      <c r="I86" s="2">
        <f t="shared" si="78"/>
        <v>17</v>
      </c>
      <c r="J86" s="11">
        <f t="shared" si="68"/>
        <v>381372.6007137901</v>
      </c>
      <c r="K86" s="11">
        <f t="shared" si="79"/>
        <v>3813.726007137901</v>
      </c>
      <c r="L86" s="24">
        <f t="shared" si="85"/>
        <v>41946.414602258883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L'!$B$264:$AV$384, 10)</f>
        <v>75.006371416676188</v>
      </c>
      <c r="S86" s="46">
        <f>VLOOKUP(I86, '[1]Lapse Rates'!$A$4:$F$24, 5)</f>
        <v>4.6742110000000002E-4</v>
      </c>
      <c r="T86" s="33">
        <f t="shared" si="95"/>
        <v>0.56439263291301389</v>
      </c>
      <c r="U86" s="33">
        <f t="shared" si="86"/>
        <v>4.2333043449109306E-2</v>
      </c>
      <c r="V86" s="39">
        <f t="shared" si="81"/>
        <v>2.6380902530809719E-4</v>
      </c>
      <c r="W86" s="32">
        <f t="shared" si="87"/>
        <v>0.52179578043859653</v>
      </c>
      <c r="X86" s="31"/>
      <c r="Y86" s="5">
        <f t="shared" si="92"/>
        <v>0</v>
      </c>
      <c r="Z86" s="5">
        <f t="shared" si="82"/>
        <v>3.3989361092657142</v>
      </c>
      <c r="AA86" s="5">
        <f t="shared" si="88"/>
        <v>0</v>
      </c>
      <c r="AB86" s="5">
        <f t="shared" si="73"/>
        <v>3.1424055105775555</v>
      </c>
      <c r="AC86" s="32"/>
      <c r="AD86" s="5">
        <f t="shared" si="93"/>
        <v>198998.61382734936</v>
      </c>
      <c r="AE86" s="5">
        <f t="shared" si="75"/>
        <v>-1989.9861382734937</v>
      </c>
      <c r="AF86" s="5">
        <f t="shared" si="75"/>
        <v>-21887.462143986617</v>
      </c>
      <c r="AG86" s="5">
        <f t="shared" si="96"/>
        <v>-25494.186423313648</v>
      </c>
      <c r="AH86" s="5">
        <f t="shared" si="97"/>
        <v>149626.97912177557</v>
      </c>
      <c r="AI86" s="42">
        <f t="shared" si="91"/>
        <v>0</v>
      </c>
      <c r="AJ86" s="42">
        <f t="shared" si="94"/>
        <v>19326.879811930663</v>
      </c>
      <c r="AK86" s="42">
        <f t="shared" si="98"/>
        <v>168953.85893370624</v>
      </c>
    </row>
    <row r="87" spans="1:37" ht="15" x14ac:dyDescent="0.2">
      <c r="I87" s="2">
        <f t="shared" si="78"/>
        <v>18</v>
      </c>
      <c r="J87" s="11">
        <f t="shared" si="68"/>
        <v>381372.6007137901</v>
      </c>
      <c r="K87" s="11">
        <f t="shared" si="79"/>
        <v>3813.726007137901</v>
      </c>
      <c r="L87" s="24">
        <f t="shared" si="85"/>
        <v>41946.414602258883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L'!$B$264:$AV$384, 10)</f>
        <v>83.645218880859161</v>
      </c>
      <c r="S87" s="46">
        <f>VLOOKUP(I87, '[1]Lapse Rates'!$A$4:$F$24, 5)</f>
        <v>4.0205260000000001E-4</v>
      </c>
      <c r="T87" s="33">
        <f t="shared" si="95"/>
        <v>0.52179578043859653</v>
      </c>
      <c r="U87" s="33">
        <f t="shared" si="86"/>
        <v>4.3645722265895137E-2</v>
      </c>
      <c r="V87" s="39">
        <f t="shared" si="81"/>
        <v>2.0978935019436688E-4</v>
      </c>
      <c r="W87" s="32">
        <f t="shared" si="87"/>
        <v>0.47794026882250701</v>
      </c>
      <c r="X87" s="31"/>
      <c r="Y87" s="5">
        <f t="shared" si="92"/>
        <v>0</v>
      </c>
      <c r="Z87" s="5">
        <f t="shared" si="92"/>
        <v>3.1424055105775555</v>
      </c>
      <c r="AA87" s="5">
        <f t="shared" si="88"/>
        <v>0</v>
      </c>
      <c r="AB87" s="5">
        <f t="shared" si="73"/>
        <v>2.8782949015270956</v>
      </c>
      <c r="AC87" s="32"/>
      <c r="AD87" s="5">
        <f t="shared" si="93"/>
        <v>182273.32330668747</v>
      </c>
      <c r="AE87" s="5">
        <f t="shared" si="75"/>
        <v>-1822.7332330668746</v>
      </c>
      <c r="AF87" s="5">
        <f t="shared" si="75"/>
        <v>-20047.880671143943</v>
      </c>
      <c r="AG87" s="5">
        <f t="shared" si="96"/>
        <v>-26284.719674467764</v>
      </c>
      <c r="AH87" s="5">
        <f t="shared" si="97"/>
        <v>134117.98972800886</v>
      </c>
      <c r="AI87" s="42">
        <f t="shared" si="91"/>
        <v>0</v>
      </c>
      <c r="AJ87" s="42">
        <f t="shared" si="94"/>
        <v>17702.511156202771</v>
      </c>
      <c r="AK87" s="42">
        <f t="shared" si="98"/>
        <v>151820.50088421162</v>
      </c>
    </row>
    <row r="88" spans="1:37" ht="15" x14ac:dyDescent="0.2">
      <c r="I88" s="2">
        <f t="shared" si="78"/>
        <v>19</v>
      </c>
      <c r="J88" s="11">
        <f t="shared" si="68"/>
        <v>381372.6007137901</v>
      </c>
      <c r="K88" s="11">
        <f t="shared" si="79"/>
        <v>3813.726007137901</v>
      </c>
      <c r="L88" s="24">
        <f t="shared" si="85"/>
        <v>41946.414602258883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L'!$B$264:$AV$384, 10)</f>
        <v>93.306275756845835</v>
      </c>
      <c r="S88" s="46">
        <f>VLOOKUP(I88, '[1]Lapse Rates'!$A$4:$F$24, 5)</f>
        <v>3.3283375800000001E-2</v>
      </c>
      <c r="T88" s="33">
        <f t="shared" si="95"/>
        <v>0.47794026882250701</v>
      </c>
      <c r="U88" s="33">
        <f t="shared" si="86"/>
        <v>4.4594826518053861E-2</v>
      </c>
      <c r="V88" s="39">
        <f t="shared" si="81"/>
        <v>1.5907465577172524E-2</v>
      </c>
      <c r="W88" s="32">
        <f t="shared" si="87"/>
        <v>0.41743797672728061</v>
      </c>
      <c r="X88" s="31"/>
      <c r="Y88" s="5">
        <f t="shared" si="92"/>
        <v>0</v>
      </c>
      <c r="Z88" s="5">
        <f t="shared" si="92"/>
        <v>2.8782949015270956</v>
      </c>
      <c r="AA88" s="5">
        <f t="shared" si="88"/>
        <v>0</v>
      </c>
      <c r="AB88" s="5">
        <f t="shared" si="73"/>
        <v>2.5139325528649348</v>
      </c>
      <c r="AC88" s="32"/>
      <c r="AD88" s="5">
        <f t="shared" si="93"/>
        <v>159199.40682118561</v>
      </c>
      <c r="AE88" s="5">
        <f t="shared" si="75"/>
        <v>-1591.9940682118558</v>
      </c>
      <c r="AF88" s="5">
        <f t="shared" si="75"/>
        <v>-17510.026442530609</v>
      </c>
      <c r="AG88" s="5">
        <f t="shared" si="96"/>
        <v>-26856.297779141059</v>
      </c>
      <c r="AH88" s="5">
        <f t="shared" si="97"/>
        <v>113241.08853130211</v>
      </c>
      <c r="AI88" s="42">
        <f t="shared" si="91"/>
        <v>0</v>
      </c>
      <c r="AJ88" s="42">
        <f t="shared" si="94"/>
        <v>15461.569551796565</v>
      </c>
      <c r="AK88" s="42">
        <f t="shared" si="98"/>
        <v>128702.65808309868</v>
      </c>
    </row>
    <row r="89" spans="1:37" ht="15" x14ac:dyDescent="0.2">
      <c r="I89" s="2">
        <f t="shared" si="78"/>
        <v>20</v>
      </c>
      <c r="J89" s="11">
        <f t="shared" si="68"/>
        <v>381372.6007137901</v>
      </c>
      <c r="K89" s="11">
        <f t="shared" si="79"/>
        <v>3813.726007137901</v>
      </c>
      <c r="L89" s="24">
        <f t="shared" si="85"/>
        <v>41946.414602258883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L'!$B$264:$AV$384, 10)</f>
        <v>104.1514708892032</v>
      </c>
      <c r="S89" s="46">
        <f>VLOOKUP(I89, '[1]Lapse Rates'!$A$4:$F$24, 5)</f>
        <v>0</v>
      </c>
      <c r="T89" s="33">
        <f t="shared" si="95"/>
        <v>0.41743797672728061</v>
      </c>
      <c r="U89" s="33">
        <f t="shared" si="86"/>
        <v>4.3476779281159249E-2</v>
      </c>
      <c r="V89" s="39">
        <f t="shared" si="81"/>
        <v>0</v>
      </c>
      <c r="W89" s="32">
        <f t="shared" si="87"/>
        <v>0.37396119744612139</v>
      </c>
      <c r="X89" s="31"/>
      <c r="Y89" s="5">
        <f t="shared" si="92"/>
        <v>0</v>
      </c>
      <c r="Z89" s="5">
        <f t="shared" si="92"/>
        <v>2.5139325528649348</v>
      </c>
      <c r="AA89" s="5">
        <f t="shared" si="88"/>
        <v>0</v>
      </c>
      <c r="AB89" s="5">
        <f t="shared" si="73"/>
        <v>2.2521027797678022</v>
      </c>
      <c r="AC89" s="32"/>
      <c r="AD89" s="5">
        <f>$W89*J89</f>
        <v>142618.55443607047</v>
      </c>
      <c r="AE89" s="5">
        <f t="shared" si="75"/>
        <v>-1426.1855443607046</v>
      </c>
      <c r="AF89" s="5">
        <f t="shared" si="75"/>
        <v>-15686.331433232202</v>
      </c>
      <c r="AG89" s="5">
        <f t="shared" si="96"/>
        <v>-26182.977309713253</v>
      </c>
      <c r="AH89" s="5">
        <f t="shared" si="97"/>
        <v>99323.060148764314</v>
      </c>
      <c r="AI89" s="42">
        <f t="shared" si="91"/>
        <v>0</v>
      </c>
      <c r="AJ89" s="42">
        <f t="shared" si="94"/>
        <v>13851.218005060166</v>
      </c>
      <c r="AK89" s="42">
        <f t="shared" si="98"/>
        <v>113174.27815382447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5968888.7888785927</v>
      </c>
      <c r="AE92" s="21">
        <f t="shared" ref="AE92:AK92" si="99">SUM(AE69:AE89)</f>
        <v>-204674.85392510204</v>
      </c>
      <c r="AF92" s="21">
        <f t="shared" si="99"/>
        <v>-626709.05995348154</v>
      </c>
      <c r="AG92" s="21">
        <f t="shared" si="99"/>
        <v>-354952.66463251354</v>
      </c>
      <c r="AH92" s="21">
        <f t="shared" si="99"/>
        <v>4782552.2103674952</v>
      </c>
      <c r="AI92" s="21">
        <f t="shared" si="99"/>
        <v>0</v>
      </c>
      <c r="AJ92" s="21">
        <f t="shared" si="99"/>
        <v>543030.82125209447</v>
      </c>
      <c r="AK92" s="21">
        <f t="shared" si="99"/>
        <v>5325583.0316195888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3085830.9033154207</v>
      </c>
      <c r="AE94" s="21">
        <f t="shared" ref="AE94:AK94" si="100">AE69+NPV($D$6,AE70:AE89)</f>
        <v>-176179.22731657559</v>
      </c>
      <c r="AF94" s="21">
        <f t="shared" si="100"/>
        <v>-313291.32469004998</v>
      </c>
      <c r="AG94" s="21">
        <f t="shared" si="100"/>
        <v>-126438.70148166522</v>
      </c>
      <c r="AH94" s="21">
        <f t="shared" si="100"/>
        <v>2469921.6498271311</v>
      </c>
      <c r="AI94" s="21">
        <f t="shared" si="100"/>
        <v>0</v>
      </c>
      <c r="AJ94" s="21">
        <f t="shared" si="100"/>
        <v>262993.56040716957</v>
      </c>
      <c r="AK94" s="21">
        <f t="shared" si="100"/>
        <v>2732915.2102343002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4497834.8730580723</v>
      </c>
      <c r="AE96" s="21">
        <f t="shared" ref="AE96:AK96" si="101">AE69+NPV($D$7,AE70:AE89)</f>
        <v>-190096.08661233011</v>
      </c>
      <c r="AF96" s="21">
        <f t="shared" si="101"/>
        <v>-466360.09493952006</v>
      </c>
      <c r="AG96" s="21">
        <f t="shared" si="101"/>
        <v>-231523.90468277753</v>
      </c>
      <c r="AH96" s="21">
        <f t="shared" si="101"/>
        <v>3609854.786823445</v>
      </c>
      <c r="AI96" s="21">
        <f t="shared" si="101"/>
        <v>0</v>
      </c>
      <c r="AJ96" s="21">
        <f t="shared" si="101"/>
        <v>400148.20219546166</v>
      </c>
      <c r="AK96" s="21">
        <f t="shared" si="101"/>
        <v>4010002.9890189064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345330.01503209316</v>
      </c>
    </row>
    <row r="101" spans="1:39" x14ac:dyDescent="0.15">
      <c r="G101" s="49" t="s">
        <v>112</v>
      </c>
      <c r="I101" s="1">
        <v>0</v>
      </c>
      <c r="J101" s="11">
        <f>H$100</f>
        <v>345330.01503209316</v>
      </c>
      <c r="K101" s="11">
        <f>J101*$C$10</f>
        <v>138132.00601283726</v>
      </c>
      <c r="L101" s="24">
        <f>$C$110</f>
        <v>48345.082184606537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345330.01503209316</v>
      </c>
      <c r="AE101" s="5">
        <f>-$W101*K101</f>
        <v>-138132.00601283726</v>
      </c>
      <c r="AF101" s="5">
        <f>-$W101*L101</f>
        <v>-48345.082184606537</v>
      </c>
      <c r="AG101" s="5"/>
      <c r="AH101" s="5">
        <f>SUM(AD101:AG101)</f>
        <v>158852.92683464935</v>
      </c>
      <c r="AI101" s="42">
        <f>Y101-AA101</f>
        <v>0</v>
      </c>
      <c r="AJ101" s="42"/>
      <c r="AK101" s="42">
        <f>SUM(AH101:AJ101)</f>
        <v>158852.92683464935</v>
      </c>
      <c r="AL101" s="6" t="s">
        <v>39</v>
      </c>
      <c r="AM101" s="36">
        <f>AK128</f>
        <v>3631716.0841869446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345330.01503209316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L'!$B$264:$AV$384, 13)</f>
        <v>14.326180111795571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1.432618011179557E-2</v>
      </c>
      <c r="V102" s="39">
        <f>MIN(S102*T102,T102-U102)</f>
        <v>2.3220462500000002E-3</v>
      </c>
      <c r="W102" s="32">
        <f>T102-SUM(U102:V102)</f>
        <v>0.98335177363820447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5.9220295528636226</v>
      </c>
      <c r="AC102" s="32"/>
      <c r="AD102" s="5">
        <f t="shared" ref="AD102:AD104" si="109">$W102*J102</f>
        <v>339580.88277231663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-8627.6411225465345</v>
      </c>
      <c r="AH102" s="5">
        <f t="shared" ref="AH102:AH110" si="111">SUM(AD102:AG102)</f>
        <v>330953.24164977012</v>
      </c>
      <c r="AI102" s="42">
        <f>-M102*$W101*(N102-N101)/1000</f>
        <v>0</v>
      </c>
      <c r="AJ102" s="42">
        <f>$D$6*SUM(Y102:Z102,AD102:AE102)</f>
        <v>33313.47538661326</v>
      </c>
      <c r="AK102" s="42">
        <f t="shared" ref="AK102" si="112">SUM(AH102:AJ102)</f>
        <v>364266.7170363834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345330.01503209316</v>
      </c>
      <c r="K103" s="11">
        <f t="shared" ref="K103:K121" si="115">J103*$C$11</f>
        <v>3453.3001503209316</v>
      </c>
      <c r="L103" s="24">
        <f>$C$111</f>
        <v>37985.181733643738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L'!$B$264:$AV$384, 13)</f>
        <v>15.664080967225782</v>
      </c>
      <c r="S103" s="46">
        <f>VLOOKUP(I103, '[1]Lapse Rates'!$A$4:$F$24, 5)</f>
        <v>2.1348066000000001E-3</v>
      </c>
      <c r="T103" s="33">
        <f t="shared" ref="T103:T105" si="116">W102</f>
        <v>0.98335177363820447</v>
      </c>
      <c r="U103" s="33">
        <f>T103*R103/1000</f>
        <v>1.5403301801533913E-2</v>
      </c>
      <c r="V103" s="39">
        <f t="shared" ref="V103:V121" si="117">MIN(S103*T103,T103-U103)</f>
        <v>2.0992658564845451E-3</v>
      </c>
      <c r="W103" s="32">
        <f>T103-SUM(U103:V103)</f>
        <v>0.96584920598018598</v>
      </c>
      <c r="X103" s="32"/>
      <c r="Y103" s="5">
        <f t="shared" ref="Y103:Z118" si="118">AA102</f>
        <v>0</v>
      </c>
      <c r="Z103" s="5">
        <f t="shared" si="118"/>
        <v>5.9220295528636226</v>
      </c>
      <c r="AA103" s="5">
        <f>O103*W103</f>
        <v>0</v>
      </c>
      <c r="AB103" s="5">
        <f t="shared" si="108"/>
        <v>5.8166240146824144</v>
      </c>
      <c r="AC103" s="32"/>
      <c r="AD103" s="5">
        <f t="shared" si="109"/>
        <v>333536.72081987286</v>
      </c>
      <c r="AE103" s="5">
        <f t="shared" si="110"/>
        <v>-3335.3672081987288</v>
      </c>
      <c r="AF103" s="5">
        <f t="shared" si="110"/>
        <v>-36687.95761645287</v>
      </c>
      <c r="AG103" s="5">
        <f t="shared" ref="AG103:AG106" si="119">-U103*M103</f>
        <v>-9276.3150406359673</v>
      </c>
      <c r="AH103" s="5">
        <f t="shared" si="111"/>
        <v>284237.08095458528</v>
      </c>
      <c r="AI103" s="42">
        <f>-M103*($W102*N103-$W101*N102)/1000</f>
        <v>0</v>
      </c>
      <c r="AJ103" s="42">
        <f t="shared" ref="AJ103:AJ104" si="120">$D$6*SUM(Y103:Z103,AD103:AE103)</f>
        <v>32393.333740404374</v>
      </c>
      <c r="AK103" s="42">
        <f>SUM(AH103:AJ103)</f>
        <v>316630.41469498968</v>
      </c>
      <c r="AL103" s="48" t="s">
        <v>59</v>
      </c>
      <c r="AM103" s="54">
        <f>AK128/AD128</f>
        <v>0.88753891884716984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345330.01503209316</v>
      </c>
      <c r="K104" s="11">
        <f t="shared" si="115"/>
        <v>3453.3001503209316</v>
      </c>
      <c r="L104" s="24">
        <f t="shared" ref="L104:L121" si="121">$C$111</f>
        <v>37985.181733643738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L'!$B$264:$AV$384, 13)</f>
        <v>17.084320773302476</v>
      </c>
      <c r="S104" s="46">
        <f>VLOOKUP(I104, '[1]Lapse Rates'!$A$4:$F$24, 5)</f>
        <v>2.1304430000000001E-3</v>
      </c>
      <c r="T104" s="33">
        <f t="shared" si="116"/>
        <v>0.96584920598018598</v>
      </c>
      <c r="U104" s="33">
        <f t="shared" ref="U104:U121" si="122">T104*R104/1000</f>
        <v>1.6500877653604994E-2</v>
      </c>
      <c r="V104" s="39">
        <f t="shared" si="117"/>
        <v>2.0576866799360454E-3</v>
      </c>
      <c r="W104" s="32">
        <f t="shared" ref="W104:W121" si="123">T104-SUM(U104:V104)</f>
        <v>0.94729064164664489</v>
      </c>
      <c r="X104" s="32"/>
      <c r="Y104" s="5">
        <f t="shared" si="118"/>
        <v>0</v>
      </c>
      <c r="Z104" s="5">
        <f t="shared" si="118"/>
        <v>5.8166240146824144</v>
      </c>
      <c r="AA104" s="5">
        <f t="shared" ref="AA104:AA121" si="124">O104*W104</f>
        <v>0</v>
      </c>
      <c r="AB104" s="5">
        <f t="shared" si="108"/>
        <v>5.7048589582821734</v>
      </c>
      <c r="AC104" s="32"/>
      <c r="AD104" s="5">
        <f t="shared" si="109"/>
        <v>327127.89151959703</v>
      </c>
      <c r="AE104" s="5">
        <f t="shared" si="110"/>
        <v>-3271.2789151959705</v>
      </c>
      <c r="AF104" s="5">
        <f>-$W104*L104</f>
        <v>-35983.00717752779</v>
      </c>
      <c r="AG104" s="5">
        <f t="shared" si="119"/>
        <v>-9937.3070484528816</v>
      </c>
      <c r="AH104" s="5">
        <f t="shared" si="111"/>
        <v>277936.29837842041</v>
      </c>
      <c r="AI104" s="42">
        <f>-M104*($W103*N104-$W102*N103)/1000</f>
        <v>0</v>
      </c>
      <c r="AJ104" s="42">
        <f t="shared" si="120"/>
        <v>31770.904307307588</v>
      </c>
      <c r="AK104" s="42">
        <f t="shared" ref="AK104:AK111" si="125">SUM(AH104:AJ104)</f>
        <v>309707.20268572797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345330.01503209316</v>
      </c>
      <c r="K105" s="11">
        <f t="shared" si="115"/>
        <v>3453.3001503209316</v>
      </c>
      <c r="L105" s="24">
        <f t="shared" si="121"/>
        <v>37985.181733643738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L'!$B$264:$AV$384, 13)</f>
        <v>18.585904024234758</v>
      </c>
      <c r="S105" s="46">
        <f>VLOOKUP(I105, '[1]Lapse Rates'!$A$4:$F$24, 5)</f>
        <v>1.8971547999999999E-3</v>
      </c>
      <c r="T105" s="33">
        <f t="shared" si="116"/>
        <v>0.94729064164664489</v>
      </c>
      <c r="U105" s="33">
        <f t="shared" si="122"/>
        <v>1.7606252948700302E-2</v>
      </c>
      <c r="V105" s="39">
        <f t="shared" si="117"/>
        <v>1.7971569877950121E-3</v>
      </c>
      <c r="W105" s="32">
        <f t="shared" si="123"/>
        <v>0.92788723171014953</v>
      </c>
      <c r="X105" s="32"/>
      <c r="Y105" s="5">
        <f>AA104</f>
        <v>0</v>
      </c>
      <c r="Z105" s="5">
        <f t="shared" si="118"/>
        <v>5.7048589582821734</v>
      </c>
      <c r="AA105" s="5">
        <f t="shared" si="124"/>
        <v>0</v>
      </c>
      <c r="AB105" s="5">
        <f t="shared" si="108"/>
        <v>5.5880059966557161</v>
      </c>
      <c r="AC105" s="32"/>
      <c r="AD105" s="5">
        <f>$W105*J105</f>
        <v>320427.31167455326</v>
      </c>
      <c r="AE105" s="5">
        <f t="shared" si="110"/>
        <v>-3204.2731167455327</v>
      </c>
      <c r="AF105" s="5">
        <f t="shared" si="110"/>
        <v>-35245.965124837625</v>
      </c>
      <c r="AG105" s="5">
        <f t="shared" si="119"/>
        <v>-10602.996107042834</v>
      </c>
      <c r="AH105" s="5">
        <f t="shared" si="111"/>
        <v>271374.07732592727</v>
      </c>
      <c r="AI105" s="42">
        <f t="shared" ref="AI105:AI121" si="127">-M105*($W104*N105-$W103*N104)/1000</f>
        <v>0</v>
      </c>
      <c r="AJ105" s="42">
        <f>$D$6*SUM(Y105:Z105,AD105:AE105)</f>
        <v>31120.139729184746</v>
      </c>
      <c r="AK105" s="42">
        <f t="shared" si="125"/>
        <v>302494.21705511201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345330.01503209316</v>
      </c>
      <c r="K106" s="11">
        <f t="shared" si="115"/>
        <v>3453.3001503209316</v>
      </c>
      <c r="L106" s="24">
        <f t="shared" si="121"/>
        <v>37985.181733643738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L'!$B$264:$AV$384, 13)</f>
        <v>20.270637719390457</v>
      </c>
      <c r="S106" s="46">
        <f>VLOOKUP(I106, '[1]Lapse Rates'!$A$4:$F$24, 5)</f>
        <v>1.8563969E-3</v>
      </c>
      <c r="T106" s="33">
        <f>W105</f>
        <v>0.92788723171014953</v>
      </c>
      <c r="U106" s="33">
        <f t="shared" si="122"/>
        <v>1.8808865918444551E-2</v>
      </c>
      <c r="V106" s="39">
        <f t="shared" si="117"/>
        <v>1.7225269804963033E-3</v>
      </c>
      <c r="W106" s="32">
        <f t="shared" si="123"/>
        <v>0.90735583881120863</v>
      </c>
      <c r="X106" s="32"/>
      <c r="Y106" s="5">
        <f t="shared" ref="Y106:Z121" si="128">AA105</f>
        <v>0</v>
      </c>
      <c r="Z106" s="5">
        <f t="shared" si="118"/>
        <v>5.5880059966557161</v>
      </c>
      <c r="AA106" s="5">
        <f t="shared" si="124"/>
        <v>0</v>
      </c>
      <c r="AB106" s="5">
        <f t="shared" si="108"/>
        <v>5.4643599945143535</v>
      </c>
      <c r="AC106" s="32"/>
      <c r="AD106" s="5">
        <f t="shared" ref="AD106:AD120" si="129">$W106*J106</f>
        <v>313337.20545613219</v>
      </c>
      <c r="AE106" s="5">
        <f t="shared" si="110"/>
        <v>-3133.3720545613219</v>
      </c>
      <c r="AF106" s="5">
        <f t="shared" si="110"/>
        <v>-34466.076434326511</v>
      </c>
      <c r="AG106" s="5">
        <f t="shared" si="119"/>
        <v>-11327.244513198943</v>
      </c>
      <c r="AH106" s="5">
        <f t="shared" si="111"/>
        <v>264410.51245404535</v>
      </c>
      <c r="AI106" s="42">
        <f t="shared" si="127"/>
        <v>0</v>
      </c>
      <c r="AJ106" s="42">
        <f t="shared" ref="AJ106:AJ121" si="130">$D$6*SUM(Y106:Z106,AD106:AE106)</f>
        <v>30431.544240082374</v>
      </c>
      <c r="AK106" s="42">
        <f t="shared" si="125"/>
        <v>294842.05669412774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345330.01503209316</v>
      </c>
      <c r="K107" s="11">
        <f t="shared" si="115"/>
        <v>3453.3001503209316</v>
      </c>
      <c r="L107" s="24">
        <f t="shared" si="121"/>
        <v>37985.181733643738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L'!$B$264:$AV$384, 13)</f>
        <v>22.163680545292898</v>
      </c>
      <c r="S107" s="46">
        <f>VLOOKUP(I107, '[1]Lapse Rates'!$A$4:$F$24, 5)</f>
        <v>1.7512077999999999E-3</v>
      </c>
      <c r="T107" s="33">
        <f t="shared" ref="T107:T121" si="131">W106</f>
        <v>0.90735583881120863</v>
      </c>
      <c r="U107" s="33">
        <f t="shared" si="122"/>
        <v>2.0110344952317904E-2</v>
      </c>
      <c r="V107" s="39">
        <f t="shared" si="117"/>
        <v>1.5889686223017313E-3</v>
      </c>
      <c r="W107" s="32">
        <f t="shared" si="123"/>
        <v>0.885656525236589</v>
      </c>
      <c r="X107" s="32"/>
      <c r="Y107" s="5">
        <f t="shared" si="128"/>
        <v>0</v>
      </c>
      <c r="Z107" s="5">
        <f t="shared" si="118"/>
        <v>5.4643599945143535</v>
      </c>
      <c r="AA107" s="5">
        <f t="shared" si="124"/>
        <v>0</v>
      </c>
      <c r="AB107" s="5">
        <f t="shared" si="108"/>
        <v>5.3336804353670573</v>
      </c>
      <c r="AC107" s="32"/>
      <c r="AD107" s="5">
        <f t="shared" si="129"/>
        <v>305843.7811732227</v>
      </c>
      <c r="AE107" s="5">
        <f t="shared" si="110"/>
        <v>-3058.4378117322267</v>
      </c>
      <c r="AF107" s="5">
        <f t="shared" si="110"/>
        <v>-33641.824064699264</v>
      </c>
      <c r="AG107" s="5">
        <f>-U107*M107</f>
        <v>-12111.032930289459</v>
      </c>
      <c r="AH107" s="5">
        <f t="shared" si="111"/>
        <v>257032.48636650172</v>
      </c>
      <c r="AI107" s="42">
        <f t="shared" si="127"/>
        <v>0</v>
      </c>
      <c r="AJ107" s="42">
        <f t="shared" si="130"/>
        <v>29703.77823747768</v>
      </c>
      <c r="AK107" s="42">
        <f t="shared" si="125"/>
        <v>286736.26460397942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345330.01503209316</v>
      </c>
      <c r="K108" s="11">
        <f t="shared" si="115"/>
        <v>3453.3001503209316</v>
      </c>
      <c r="L108" s="24">
        <f t="shared" si="121"/>
        <v>37985.181733643738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L'!$B$264:$AV$384, 13)</f>
        <v>24.325892326078744</v>
      </c>
      <c r="S108" s="46">
        <f>VLOOKUP(I108, '[1]Lapse Rates'!$A$4:$F$24, 5)</f>
        <v>1.6267663999999999E-3</v>
      </c>
      <c r="T108" s="33">
        <f t="shared" si="131"/>
        <v>0.885656525236589</v>
      </c>
      <c r="U108" s="33">
        <f t="shared" si="122"/>
        <v>2.1544385270794303E-2</v>
      </c>
      <c r="V108" s="39">
        <f t="shared" si="117"/>
        <v>1.440756277195635E-3</v>
      </c>
      <c r="W108" s="32">
        <f t="shared" si="123"/>
        <v>0.86267138368859908</v>
      </c>
      <c r="X108" s="32"/>
      <c r="Y108" s="5">
        <f t="shared" si="128"/>
        <v>0</v>
      </c>
      <c r="Z108" s="5">
        <f t="shared" si="118"/>
        <v>5.3336804353670573</v>
      </c>
      <c r="AA108" s="5">
        <f t="shared" si="124"/>
        <v>0</v>
      </c>
      <c r="AB108" s="5">
        <f t="shared" si="108"/>
        <v>5.1952572472740135</v>
      </c>
      <c r="AC108" s="32"/>
      <c r="AD108" s="5">
        <f t="shared" si="129"/>
        <v>297906.32189694053</v>
      </c>
      <c r="AE108" s="5">
        <f t="shared" si="110"/>
        <v>-2979.0632189694052</v>
      </c>
      <c r="AF108" s="5">
        <f t="shared" si="110"/>
        <v>-32768.729285825342</v>
      </c>
      <c r="AG108" s="5">
        <f t="shared" ref="AG108:AG121" si="132">-U108*M108</f>
        <v>-12974.653597245182</v>
      </c>
      <c r="AH108" s="5">
        <f t="shared" si="111"/>
        <v>249183.87579490064</v>
      </c>
      <c r="AI108" s="42">
        <f t="shared" si="127"/>
        <v>0</v>
      </c>
      <c r="AJ108" s="42">
        <f t="shared" si="130"/>
        <v>28932.887310359682</v>
      </c>
      <c r="AK108" s="42">
        <f t="shared" si="125"/>
        <v>278116.76310526032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345330.01503209316</v>
      </c>
      <c r="K109" s="11">
        <f t="shared" si="115"/>
        <v>3453.3001503209316</v>
      </c>
      <c r="L109" s="24">
        <f t="shared" si="121"/>
        <v>37985.181733643738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L'!$B$264:$AV$384, 13)</f>
        <v>26.81253395629394</v>
      </c>
      <c r="S109" s="46">
        <f>VLOOKUP(I109, '[1]Lapse Rates'!$A$4:$F$24, 5)</f>
        <v>1.427546E-3</v>
      </c>
      <c r="T109" s="33">
        <f t="shared" si="131"/>
        <v>0.86267138368859908</v>
      </c>
      <c r="U109" s="33">
        <f t="shared" si="122"/>
        <v>2.3130405768273639E-2</v>
      </c>
      <c r="V109" s="39">
        <f t="shared" si="117"/>
        <v>1.2315030830991249E-3</v>
      </c>
      <c r="W109" s="32">
        <f t="shared" si="123"/>
        <v>0.83830947483722629</v>
      </c>
      <c r="X109" s="32"/>
      <c r="Y109" s="5">
        <f t="shared" si="128"/>
        <v>0</v>
      </c>
      <c r="Z109" s="5">
        <f t="shared" si="118"/>
        <v>5.1952572472740135</v>
      </c>
      <c r="AA109" s="5">
        <f t="shared" si="124"/>
        <v>0</v>
      </c>
      <c r="AB109" s="5">
        <f t="shared" si="108"/>
        <v>5.0485427672174792</v>
      </c>
      <c r="AC109" s="32"/>
      <c r="AD109" s="5">
        <f t="shared" si="129"/>
        <v>289493.42354708549</v>
      </c>
      <c r="AE109" s="5">
        <f t="shared" si="110"/>
        <v>-2894.9342354708547</v>
      </c>
      <c r="AF109" s="5">
        <f t="shared" si="110"/>
        <v>-31843.337750727482</v>
      </c>
      <c r="AG109" s="5">
        <f t="shared" si="132"/>
        <v>-13929.801135421665</v>
      </c>
      <c r="AH109" s="5">
        <f t="shared" si="111"/>
        <v>240825.3504254655</v>
      </c>
      <c r="AI109" s="42">
        <f t="shared" si="127"/>
        <v>0</v>
      </c>
      <c r="AJ109" s="42">
        <f t="shared" si="130"/>
        <v>28115.821456205354</v>
      </c>
      <c r="AK109" s="42">
        <f t="shared" si="125"/>
        <v>268941.17188167083</v>
      </c>
    </row>
    <row r="110" spans="1:39" ht="15" x14ac:dyDescent="0.2">
      <c r="A110" s="12"/>
      <c r="B110" s="13">
        <v>1</v>
      </c>
      <c r="C110" s="10">
        <f>$H$100*0.14+$B$113</f>
        <v>48345.082184606537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345330.01503209316</v>
      </c>
      <c r="K110" s="11">
        <f t="shared" si="115"/>
        <v>3453.3001503209316</v>
      </c>
      <c r="L110" s="24">
        <f t="shared" si="121"/>
        <v>37985.181733643738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L'!$B$264:$AV$384, 13)</f>
        <v>29.672636751820157</v>
      </c>
      <c r="S110" s="46">
        <f>VLOOKUP(I110, '[1]Lapse Rates'!$A$4:$F$24, 5)</f>
        <v>1.4710299999999999E-3</v>
      </c>
      <c r="T110" s="33">
        <f t="shared" si="131"/>
        <v>0.83830947483722629</v>
      </c>
      <c r="U110" s="33">
        <f t="shared" si="122"/>
        <v>2.4874852532454136E-2</v>
      </c>
      <c r="V110" s="39">
        <f t="shared" si="117"/>
        <v>1.2331783867698049E-3</v>
      </c>
      <c r="W110" s="32">
        <f t="shared" si="123"/>
        <v>0.81220144391800231</v>
      </c>
      <c r="X110" s="32"/>
      <c r="Y110" s="5">
        <f t="shared" si="128"/>
        <v>0</v>
      </c>
      <c r="Z110" s="5">
        <f t="shared" si="118"/>
        <v>5.0485427672174792</v>
      </c>
      <c r="AA110" s="5">
        <f t="shared" si="124"/>
        <v>0</v>
      </c>
      <c r="AB110" s="5">
        <f t="shared" si="108"/>
        <v>4.8913126336929462</v>
      </c>
      <c r="AC110" s="32"/>
      <c r="AD110" s="5">
        <f t="shared" si="129"/>
        <v>280477.5368372915</v>
      </c>
      <c r="AE110" s="5">
        <f t="shared" si="110"/>
        <v>-2804.7753683729152</v>
      </c>
      <c r="AF110" s="5">
        <f t="shared" si="110"/>
        <v>-30851.619451553172</v>
      </c>
      <c r="AG110" s="5">
        <f t="shared" si="132"/>
        <v>-14980.357565767321</v>
      </c>
      <c r="AH110" s="5">
        <f t="shared" si="111"/>
        <v>231840.78445159807</v>
      </c>
      <c r="AI110" s="42">
        <f t="shared" si="127"/>
        <v>0</v>
      </c>
      <c r="AJ110" s="42">
        <f t="shared" si="130"/>
        <v>27240.193162146381</v>
      </c>
      <c r="AK110" s="42">
        <f t="shared" si="125"/>
        <v>259080.97761374444</v>
      </c>
    </row>
    <row r="111" spans="1:39" ht="15" x14ac:dyDescent="0.2">
      <c r="A111" s="12"/>
      <c r="B111" s="70" t="s">
        <v>49</v>
      </c>
      <c r="C111" s="10">
        <f>$H$100*0.11+$B$113</f>
        <v>37985.181733643738</v>
      </c>
      <c r="D111" s="1"/>
      <c r="E111" s="1"/>
      <c r="F111" s="1"/>
      <c r="I111" s="2">
        <f t="shared" si="113"/>
        <v>10</v>
      </c>
      <c r="J111" s="11">
        <f t="shared" si="114"/>
        <v>345330.01503209316</v>
      </c>
      <c r="K111" s="11">
        <f t="shared" si="115"/>
        <v>3453.3001503209316</v>
      </c>
      <c r="L111" s="24">
        <f t="shared" si="121"/>
        <v>37985.181733643738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L'!$B$264:$AV$384, 13)</f>
        <v>33.072444684154846</v>
      </c>
      <c r="S111" s="46">
        <f>VLOOKUP(I111, '[1]Lapse Rates'!$A$4:$F$24, 5)</f>
        <v>1.273365E-3</v>
      </c>
      <c r="T111" s="33">
        <f t="shared" si="131"/>
        <v>0.81220144391800231</v>
      </c>
      <c r="U111" s="33">
        <f t="shared" si="122"/>
        <v>2.6861487326368824E-2</v>
      </c>
      <c r="V111" s="39">
        <f t="shared" si="117"/>
        <v>1.0342288916346471E-3</v>
      </c>
      <c r="W111" s="32">
        <f t="shared" si="123"/>
        <v>0.78430572769999884</v>
      </c>
      <c r="X111" s="32"/>
      <c r="Y111" s="5">
        <f t="shared" si="128"/>
        <v>0</v>
      </c>
      <c r="Z111" s="5">
        <f t="shared" si="118"/>
        <v>4.8913126336929462</v>
      </c>
      <c r="AA111" s="5">
        <f t="shared" si="124"/>
        <v>0</v>
      </c>
      <c r="AB111" s="5">
        <f t="shared" si="108"/>
        <v>4.7233165408704263</v>
      </c>
      <c r="AC111" s="32"/>
      <c r="AD111" s="5">
        <f t="shared" si="129"/>
        <v>270844.30873639736</v>
      </c>
      <c r="AE111" s="5">
        <f t="shared" si="110"/>
        <v>-2708.4430873639735</v>
      </c>
      <c r="AF111" s="5">
        <f t="shared" si="110"/>
        <v>-29791.995601422157</v>
      </c>
      <c r="AG111" s="5">
        <f t="shared" si="132"/>
        <v>-16176.76665107177</v>
      </c>
      <c r="AH111" s="5">
        <f>SUM(AD111:AG111)</f>
        <v>222167.10339653946</v>
      </c>
      <c r="AI111" s="42">
        <f t="shared" si="127"/>
        <v>0</v>
      </c>
      <c r="AJ111" s="42">
        <f t="shared" si="130"/>
        <v>26304.608257939544</v>
      </c>
      <c r="AK111" s="42">
        <f t="shared" si="125"/>
        <v>248471.711654479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345330.01503209316</v>
      </c>
      <c r="K112" s="11">
        <f t="shared" si="115"/>
        <v>3453.3001503209316</v>
      </c>
      <c r="L112" s="24">
        <f t="shared" si="121"/>
        <v>37985.181733643738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L'!$B$264:$AV$384, 13)</f>
        <v>36.979179782045676</v>
      </c>
      <c r="S112" s="46">
        <f>VLOOKUP(I112, '[1]Lapse Rates'!$A$4:$F$24, 5)</f>
        <v>1.2241776999999999E-3</v>
      </c>
      <c r="T112" s="33">
        <f t="shared" si="131"/>
        <v>0.78430572769999884</v>
      </c>
      <c r="U112" s="33">
        <f t="shared" si="122"/>
        <v>2.9002982508706421E-2</v>
      </c>
      <c r="V112" s="39">
        <f t="shared" si="117"/>
        <v>9.6012958183261084E-4</v>
      </c>
      <c r="W112" s="32">
        <f t="shared" si="123"/>
        <v>0.75434261560945981</v>
      </c>
      <c r="X112" s="31"/>
      <c r="Y112" s="5">
        <f t="shared" si="128"/>
        <v>0</v>
      </c>
      <c r="Z112" s="5">
        <f t="shared" si="118"/>
        <v>4.7233165408704263</v>
      </c>
      <c r="AA112" s="5">
        <f t="shared" si="124"/>
        <v>0</v>
      </c>
      <c r="AB112" s="5">
        <f t="shared" si="108"/>
        <v>4.5428699905586933</v>
      </c>
      <c r="AC112" s="32"/>
      <c r="AD112" s="5">
        <f t="shared" si="129"/>
        <v>260497.14678776322</v>
      </c>
      <c r="AE112" s="5">
        <f t="shared" si="110"/>
        <v>-2604.9714678776322</v>
      </c>
      <c r="AF112" s="5">
        <f t="shared" si="110"/>
        <v>-28653.841343357493</v>
      </c>
      <c r="AG112" s="5">
        <f t="shared" si="132"/>
        <v>-17466.437153235758</v>
      </c>
      <c r="AH112" s="5">
        <f t="shared" ref="AH112:AH121" si="133">SUM(AD112:AG112)</f>
        <v>211771.89682329237</v>
      </c>
      <c r="AI112" s="42">
        <f t="shared" si="127"/>
        <v>0</v>
      </c>
      <c r="AJ112" s="42">
        <f t="shared" si="130"/>
        <v>25299.685756233441</v>
      </c>
      <c r="AK112" s="42">
        <f t="shared" ref="AK112:AK121" si="134">SUM(AH112:AJ112)</f>
        <v>237071.5825795258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345330.01503209316</v>
      </c>
      <c r="K113" s="11">
        <f t="shared" si="115"/>
        <v>3453.3001503209316</v>
      </c>
      <c r="L113" s="24">
        <f t="shared" si="121"/>
        <v>37985.181733643738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L'!$B$264:$AV$384, 13)</f>
        <v>41.448864651724918</v>
      </c>
      <c r="S113" s="46">
        <f>VLOOKUP(I113, '[1]Lapse Rates'!$A$4:$F$24, 5)</f>
        <v>1.0124068E-3</v>
      </c>
      <c r="T113" s="33">
        <f t="shared" si="131"/>
        <v>0.75434261560945981</v>
      </c>
      <c r="U113" s="33">
        <f t="shared" si="122"/>
        <v>3.1266644975424661E-2</v>
      </c>
      <c r="V113" s="39">
        <f t="shared" si="117"/>
        <v>7.6370159357280331E-4</v>
      </c>
      <c r="W113" s="32">
        <f t="shared" si="123"/>
        <v>0.72231226904046231</v>
      </c>
      <c r="X113" s="31"/>
      <c r="Y113" s="5">
        <f t="shared" si="128"/>
        <v>0</v>
      </c>
      <c r="Z113" s="5">
        <f t="shared" si="118"/>
        <v>4.5428699905586933</v>
      </c>
      <c r="AA113" s="5">
        <f t="shared" si="124"/>
        <v>0</v>
      </c>
      <c r="AB113" s="5">
        <f t="shared" si="108"/>
        <v>4.3499739547196858</v>
      </c>
      <c r="AC113" s="32"/>
      <c r="AD113" s="5">
        <f t="shared" si="129"/>
        <v>249436.10672560817</v>
      </c>
      <c r="AE113" s="5">
        <f t="shared" si="110"/>
        <v>-2494.3610672560817</v>
      </c>
      <c r="AF113" s="5">
        <f t="shared" si="110"/>
        <v>-27437.162807942532</v>
      </c>
      <c r="AG113" s="5">
        <f t="shared" si="132"/>
        <v>-18829.680336905018</v>
      </c>
      <c r="AH113" s="5">
        <f t="shared" si="133"/>
        <v>200674.90251350455</v>
      </c>
      <c r="AI113" s="42">
        <f t="shared" si="127"/>
        <v>0</v>
      </c>
      <c r="AJ113" s="42">
        <f t="shared" si="130"/>
        <v>24225.430904630415</v>
      </c>
      <c r="AK113" s="42">
        <f t="shared" si="134"/>
        <v>224900.33341813498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345330.01503209316</v>
      </c>
      <c r="K114" s="11">
        <f t="shared" si="115"/>
        <v>3453.3001503209316</v>
      </c>
      <c r="L114" s="24">
        <f t="shared" si="121"/>
        <v>37985.181733643738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L'!$B$264:$AV$384, 13)</f>
        <v>46.592529394185213</v>
      </c>
      <c r="S114" s="46">
        <f>VLOOKUP(I114, '[1]Lapse Rates'!$A$4:$F$24, 5)</f>
        <v>8.7385670000000003E-4</v>
      </c>
      <c r="T114" s="33">
        <f t="shared" si="131"/>
        <v>0.72231226904046231</v>
      </c>
      <c r="U114" s="33">
        <f t="shared" si="122"/>
        <v>3.3654355627048362E-2</v>
      </c>
      <c r="V114" s="39">
        <f t="shared" si="117"/>
        <v>6.3119741579321053E-4</v>
      </c>
      <c r="W114" s="32">
        <f t="shared" si="123"/>
        <v>0.68802671599762077</v>
      </c>
      <c r="X114" s="31"/>
      <c r="Y114" s="5">
        <f t="shared" si="128"/>
        <v>0</v>
      </c>
      <c r="Z114" s="5">
        <f t="shared" si="118"/>
        <v>4.3499739547196858</v>
      </c>
      <c r="AA114" s="5">
        <f t="shared" si="124"/>
        <v>0</v>
      </c>
      <c r="AB114" s="5">
        <f t="shared" si="108"/>
        <v>4.1434964114853114</v>
      </c>
      <c r="AC114" s="32"/>
      <c r="AD114" s="5">
        <f t="shared" si="129"/>
        <v>237596.27617794008</v>
      </c>
      <c r="AE114" s="5">
        <f t="shared" si="110"/>
        <v>-2375.9627617794008</v>
      </c>
      <c r="AF114" s="5">
        <f t="shared" si="110"/>
        <v>-26134.819844771711</v>
      </c>
      <c r="AG114" s="5">
        <f t="shared" si="132"/>
        <v>-20267.628934921708</v>
      </c>
      <c r="AH114" s="5">
        <f t="shared" si="133"/>
        <v>188817.86463646727</v>
      </c>
      <c r="AI114" s="42">
        <f t="shared" si="127"/>
        <v>0</v>
      </c>
      <c r="AJ114" s="42">
        <f t="shared" si="130"/>
        <v>23075.539478570321</v>
      </c>
      <c r="AK114" s="42">
        <f t="shared" si="134"/>
        <v>211893.40411503759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345330.01503209316</v>
      </c>
      <c r="K115" s="11">
        <f t="shared" si="115"/>
        <v>3453.3001503209316</v>
      </c>
      <c r="L115" s="24">
        <f t="shared" si="121"/>
        <v>37985.181733643738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L'!$B$264:$AV$384, 13)</f>
        <v>52.314678405554211</v>
      </c>
      <c r="S115" s="46">
        <f>VLOOKUP(I115, '[1]Lapse Rates'!$A$4:$F$24, 5)</f>
        <v>8.3940749999999998E-4</v>
      </c>
      <c r="T115" s="33">
        <f t="shared" si="131"/>
        <v>0.68802671599762077</v>
      </c>
      <c r="U115" s="33">
        <f t="shared" si="122"/>
        <v>3.5993896381845109E-2</v>
      </c>
      <c r="V115" s="39">
        <f t="shared" si="117"/>
        <v>5.775347856087728E-4</v>
      </c>
      <c r="W115" s="32">
        <f t="shared" si="123"/>
        <v>0.6514552848301669</v>
      </c>
      <c r="X115" s="31"/>
      <c r="Y115" s="5">
        <f t="shared" si="128"/>
        <v>0</v>
      </c>
      <c r="Z115" s="5">
        <f t="shared" si="118"/>
        <v>4.1434964114853114</v>
      </c>
      <c r="AA115" s="5">
        <f t="shared" si="124"/>
        <v>0</v>
      </c>
      <c r="AB115" s="5">
        <f t="shared" si="108"/>
        <v>3.9232526472798659</v>
      </c>
      <c r="AC115" s="32"/>
      <c r="AD115" s="5">
        <f t="shared" si="129"/>
        <v>224967.06330313807</v>
      </c>
      <c r="AE115" s="5">
        <f t="shared" si="110"/>
        <v>-2249.6706330313805</v>
      </c>
      <c r="AF115" s="5">
        <f t="shared" si="110"/>
        <v>-24745.647385616536</v>
      </c>
      <c r="AG115" s="5">
        <f t="shared" si="132"/>
        <v>-21676.568224142196</v>
      </c>
      <c r="AH115" s="5">
        <f t="shared" si="133"/>
        <v>176295.17706034798</v>
      </c>
      <c r="AI115" s="42">
        <f t="shared" si="127"/>
        <v>0</v>
      </c>
      <c r="AJ115" s="42">
        <f t="shared" si="130"/>
        <v>21848.982697935433</v>
      </c>
      <c r="AK115" s="42">
        <f t="shared" si="134"/>
        <v>198144.15975828341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345330.01503209316</v>
      </c>
      <c r="K116" s="11">
        <f t="shared" si="115"/>
        <v>3453.3001503209316</v>
      </c>
      <c r="L116" s="24">
        <f t="shared" si="121"/>
        <v>37985.181733643738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L'!$B$264:$AV$384, 13)</f>
        <v>58.648819905211795</v>
      </c>
      <c r="S116" s="46">
        <f>VLOOKUP(I116, '[1]Lapse Rates'!$A$4:$F$24, 5)</f>
        <v>7.2940090000000004E-4</v>
      </c>
      <c r="T116" s="33">
        <f t="shared" si="131"/>
        <v>0.6514552848301669</v>
      </c>
      <c r="U116" s="33">
        <f t="shared" si="122"/>
        <v>3.8207083676302912E-2</v>
      </c>
      <c r="V116" s="39">
        <f t="shared" si="117"/>
        <v>4.7517207106488011E-4</v>
      </c>
      <c r="W116" s="32">
        <f t="shared" si="123"/>
        <v>0.61277302908279907</v>
      </c>
      <c r="X116" s="31"/>
      <c r="Y116" s="5">
        <f t="shared" si="128"/>
        <v>0</v>
      </c>
      <c r="Z116" s="5">
        <f t="shared" si="118"/>
        <v>3.9232526472798659</v>
      </c>
      <c r="AA116" s="5">
        <f t="shared" si="124"/>
        <v>0</v>
      </c>
      <c r="AB116" s="5">
        <f t="shared" si="108"/>
        <v>3.6902968853150502</v>
      </c>
      <c r="AC116" s="32"/>
      <c r="AD116" s="5">
        <f t="shared" si="129"/>
        <v>211608.91934442427</v>
      </c>
      <c r="AE116" s="5">
        <f t="shared" si="110"/>
        <v>-2116.0891934442425</v>
      </c>
      <c r="AF116" s="5">
        <f t="shared" si="110"/>
        <v>-23276.294871185481</v>
      </c>
      <c r="AG116" s="5">
        <f t="shared" si="132"/>
        <v>-23009.413795296226</v>
      </c>
      <c r="AH116" s="5">
        <f t="shared" si="133"/>
        <v>163207.12148449835</v>
      </c>
      <c r="AI116" s="42">
        <f t="shared" si="127"/>
        <v>0</v>
      </c>
      <c r="AJ116" s="42">
        <f t="shared" si="130"/>
        <v>20551.63150889584</v>
      </c>
      <c r="AK116" s="42">
        <f t="shared" si="134"/>
        <v>183758.75299339418</v>
      </c>
    </row>
    <row r="117" spans="1:37" ht="15" x14ac:dyDescent="0.2">
      <c r="I117" s="2">
        <f t="shared" si="113"/>
        <v>16</v>
      </c>
      <c r="J117" s="11">
        <f t="shared" si="114"/>
        <v>345330.01503209316</v>
      </c>
      <c r="K117" s="11">
        <f t="shared" si="115"/>
        <v>3453.3001503209316</v>
      </c>
      <c r="L117" s="24">
        <f t="shared" si="121"/>
        <v>37985.181733643738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L'!$B$264:$AV$384, 13)</f>
        <v>65.520996653413661</v>
      </c>
      <c r="S117" s="46">
        <f>VLOOKUP(I117, '[1]Lapse Rates'!$A$4:$F$24, 5)</f>
        <v>6.1234970000000001E-4</v>
      </c>
      <c r="T117" s="33">
        <f t="shared" si="131"/>
        <v>0.61277302908279907</v>
      </c>
      <c r="U117" s="33">
        <f t="shared" si="122"/>
        <v>4.0149499587836229E-2</v>
      </c>
      <c r="V117" s="39">
        <f t="shared" si="117"/>
        <v>3.752313805269433E-4</v>
      </c>
      <c r="W117" s="32">
        <f t="shared" si="123"/>
        <v>0.57224829811443589</v>
      </c>
      <c r="X117" s="31"/>
      <c r="Y117" s="5">
        <f t="shared" si="128"/>
        <v>0</v>
      </c>
      <c r="Z117" s="5">
        <f t="shared" si="118"/>
        <v>3.6902968853150502</v>
      </c>
      <c r="AA117" s="5">
        <f t="shared" si="124"/>
        <v>0</v>
      </c>
      <c r="AB117" s="5">
        <f t="shared" si="108"/>
        <v>3.446245203251586</v>
      </c>
      <c r="AC117" s="32"/>
      <c r="AD117" s="5">
        <f t="shared" si="129"/>
        <v>197614.51338994788</v>
      </c>
      <c r="AE117" s="5">
        <f t="shared" si="110"/>
        <v>-1976.1451338994787</v>
      </c>
      <c r="AF117" s="5">
        <f t="shared" si="110"/>
        <v>-21736.955600645186</v>
      </c>
      <c r="AG117" s="5">
        <f t="shared" si="132"/>
        <v>-24179.192987283026</v>
      </c>
      <c r="AH117" s="5">
        <f t="shared" si="133"/>
        <v>149722.2196681202</v>
      </c>
      <c r="AI117" s="42">
        <f t="shared" si="127"/>
        <v>0</v>
      </c>
      <c r="AJ117" s="42">
        <f t="shared" si="130"/>
        <v>19192.485944042801</v>
      </c>
      <c r="AK117" s="42">
        <f t="shared" si="134"/>
        <v>168914.705612163</v>
      </c>
    </row>
    <row r="118" spans="1:37" ht="15" x14ac:dyDescent="0.2">
      <c r="I118" s="2">
        <f t="shared" si="113"/>
        <v>17</v>
      </c>
      <c r="J118" s="11">
        <f t="shared" si="114"/>
        <v>345330.01503209316</v>
      </c>
      <c r="K118" s="11">
        <f t="shared" si="115"/>
        <v>3453.3001503209316</v>
      </c>
      <c r="L118" s="24">
        <f t="shared" si="121"/>
        <v>37985.181733643738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L'!$B$264:$AV$384, 13)</f>
        <v>73.032519537289971</v>
      </c>
      <c r="S118" s="46">
        <f>VLOOKUP(I118, '[1]Lapse Rates'!$A$4:$F$24, 5)</f>
        <v>4.6742110000000002E-4</v>
      </c>
      <c r="T118" s="33">
        <f t="shared" si="131"/>
        <v>0.57224829811443589</v>
      </c>
      <c r="U118" s="33">
        <f t="shared" si="122"/>
        <v>4.1792735012223477E-2</v>
      </c>
      <c r="V118" s="39">
        <f t="shared" si="117"/>
        <v>2.6748092897777758E-4</v>
      </c>
      <c r="W118" s="32">
        <f t="shared" si="123"/>
        <v>0.53018808217323465</v>
      </c>
      <c r="X118" s="31"/>
      <c r="Y118" s="5">
        <f t="shared" si="128"/>
        <v>0</v>
      </c>
      <c r="Z118" s="5">
        <f t="shared" si="118"/>
        <v>3.446245203251586</v>
      </c>
      <c r="AA118" s="5">
        <f t="shared" si="124"/>
        <v>0</v>
      </c>
      <c r="AB118" s="5">
        <f t="shared" si="108"/>
        <v>3.1929463853910494</v>
      </c>
      <c r="AC118" s="32"/>
      <c r="AD118" s="5">
        <f t="shared" si="129"/>
        <v>183089.85838671977</v>
      </c>
      <c r="AE118" s="5">
        <f t="shared" si="110"/>
        <v>-1830.8985838671977</v>
      </c>
      <c r="AF118" s="5">
        <f t="shared" si="110"/>
        <v>-20139.290654362358</v>
      </c>
      <c r="AG118" s="5">
        <f t="shared" si="132"/>
        <v>-25168.797013676332</v>
      </c>
      <c r="AH118" s="5">
        <f t="shared" si="133"/>
        <v>135950.87213481386</v>
      </c>
      <c r="AI118" s="42">
        <f t="shared" si="127"/>
        <v>0</v>
      </c>
      <c r="AJ118" s="42">
        <f t="shared" si="130"/>
        <v>17781.842033314279</v>
      </c>
      <c r="AK118" s="42">
        <f t="shared" si="134"/>
        <v>153732.71416812815</v>
      </c>
    </row>
    <row r="119" spans="1:37" ht="15" x14ac:dyDescent="0.2">
      <c r="I119" s="2">
        <f t="shared" si="113"/>
        <v>18</v>
      </c>
      <c r="J119" s="11">
        <f t="shared" si="114"/>
        <v>345330.01503209316</v>
      </c>
      <c r="K119" s="11">
        <f t="shared" si="115"/>
        <v>3453.3001503209316</v>
      </c>
      <c r="L119" s="24">
        <f t="shared" si="121"/>
        <v>37985.181733643738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L'!$B$264:$AV$384, 13)</f>
        <v>81.444028910310237</v>
      </c>
      <c r="S119" s="46">
        <f>VLOOKUP(I119, '[1]Lapse Rates'!$A$4:$F$24, 5)</f>
        <v>4.0205260000000001E-4</v>
      </c>
      <c r="T119" s="33">
        <f t="shared" si="131"/>
        <v>0.53018808217323465</v>
      </c>
      <c r="U119" s="33">
        <f t="shared" si="122"/>
        <v>4.3180653492418862E-2</v>
      </c>
      <c r="V119" s="39">
        <f t="shared" si="117"/>
        <v>2.1316349692676264E-4</v>
      </c>
      <c r="W119" s="32">
        <f t="shared" si="123"/>
        <v>0.48679426518388902</v>
      </c>
      <c r="X119" s="31"/>
      <c r="Y119" s="5">
        <f t="shared" si="128"/>
        <v>0</v>
      </c>
      <c r="Z119" s="5">
        <f t="shared" si="128"/>
        <v>3.1929463853910494</v>
      </c>
      <c r="AA119" s="5">
        <f t="shared" si="124"/>
        <v>0</v>
      </c>
      <c r="AB119" s="5">
        <f t="shared" si="108"/>
        <v>2.9316162352742832</v>
      </c>
      <c r="AC119" s="32"/>
      <c r="AD119" s="5">
        <f t="shared" si="129"/>
        <v>168104.67091348913</v>
      </c>
      <c r="AE119" s="5">
        <f t="shared" si="110"/>
        <v>-1681.0467091348914</v>
      </c>
      <c r="AF119" s="5">
        <f t="shared" si="110"/>
        <v>-18490.968629905587</v>
      </c>
      <c r="AG119" s="5">
        <f t="shared" si="132"/>
        <v>-26004.641772085917</v>
      </c>
      <c r="AH119" s="5">
        <f t="shared" si="133"/>
        <v>121928.01380236275</v>
      </c>
      <c r="AI119" s="42">
        <f t="shared" si="127"/>
        <v>0</v>
      </c>
      <c r="AJ119" s="42">
        <f t="shared" si="130"/>
        <v>16326.470762487559</v>
      </c>
      <c r="AK119" s="42">
        <f t="shared" si="134"/>
        <v>138254.48456485031</v>
      </c>
    </row>
    <row r="120" spans="1:37" ht="15" x14ac:dyDescent="0.2">
      <c r="I120" s="2">
        <f t="shared" si="113"/>
        <v>19</v>
      </c>
      <c r="J120" s="11">
        <f t="shared" si="114"/>
        <v>345330.01503209316</v>
      </c>
      <c r="K120" s="11">
        <f t="shared" si="115"/>
        <v>3453.3001503209316</v>
      </c>
      <c r="L120" s="24">
        <f t="shared" si="121"/>
        <v>37985.181733643738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L'!$B$264:$AV$384, 13)</f>
        <v>90.850847447455152</v>
      </c>
      <c r="S120" s="46">
        <f>VLOOKUP(I120, '[1]Lapse Rates'!$A$4:$F$24, 5)</f>
        <v>3.3283375800000001E-2</v>
      </c>
      <c r="T120" s="33">
        <f t="shared" si="131"/>
        <v>0.48679426518388902</v>
      </c>
      <c r="U120" s="33">
        <f t="shared" si="122"/>
        <v>4.4225671524517528E-2</v>
      </c>
      <c r="V120" s="39">
        <f t="shared" si="117"/>
        <v>1.6202156465400235E-2</v>
      </c>
      <c r="W120" s="32">
        <f t="shared" si="123"/>
        <v>0.42636643719397127</v>
      </c>
      <c r="X120" s="31"/>
      <c r="Y120" s="5">
        <f t="shared" si="128"/>
        <v>0</v>
      </c>
      <c r="Z120" s="5">
        <f t="shared" si="128"/>
        <v>2.9316162352742832</v>
      </c>
      <c r="AA120" s="5">
        <f t="shared" si="124"/>
        <v>0</v>
      </c>
      <c r="AB120" s="5">
        <f t="shared" si="108"/>
        <v>2.5677023310488813</v>
      </c>
      <c r="AC120" s="32"/>
      <c r="AD120" s="5">
        <f t="shared" si="129"/>
        <v>147237.1281653741</v>
      </c>
      <c r="AE120" s="5">
        <f t="shared" si="110"/>
        <v>-1472.3712816537411</v>
      </c>
      <c r="AF120" s="5">
        <f t="shared" si="110"/>
        <v>-16195.606601939198</v>
      </c>
      <c r="AG120" s="5">
        <f t="shared" si="132"/>
        <v>-26633.981936538665</v>
      </c>
      <c r="AH120" s="5">
        <f t="shared" si="133"/>
        <v>102935.16834524251</v>
      </c>
      <c r="AI120" s="42">
        <f t="shared" si="127"/>
        <v>0</v>
      </c>
      <c r="AJ120" s="42">
        <f t="shared" si="130"/>
        <v>14299.810241845649</v>
      </c>
      <c r="AK120" s="42">
        <f t="shared" si="134"/>
        <v>117234.97858708816</v>
      </c>
    </row>
    <row r="121" spans="1:37" ht="15" x14ac:dyDescent="0.2">
      <c r="I121" s="2">
        <f t="shared" si="113"/>
        <v>20</v>
      </c>
      <c r="J121" s="11">
        <f t="shared" si="114"/>
        <v>345330.01503209316</v>
      </c>
      <c r="K121" s="11">
        <f t="shared" si="115"/>
        <v>3453.3001503209316</v>
      </c>
      <c r="L121" s="24">
        <f t="shared" si="121"/>
        <v>37985.181733643738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L'!$B$264:$AV$384, 13)</f>
        <v>101.41064270790838</v>
      </c>
      <c r="S121" s="46">
        <f>VLOOKUP(I121, '[1]Lapse Rates'!$A$4:$F$24, 5)</f>
        <v>0</v>
      </c>
      <c r="T121" s="33">
        <f t="shared" si="131"/>
        <v>0.42636643719397127</v>
      </c>
      <c r="U121" s="33">
        <f t="shared" si="122"/>
        <v>4.3238094424921679E-2</v>
      </c>
      <c r="V121" s="39">
        <f t="shared" si="117"/>
        <v>0</v>
      </c>
      <c r="W121" s="32">
        <f t="shared" si="123"/>
        <v>0.38312834276904961</v>
      </c>
      <c r="X121" s="31"/>
      <c r="Y121" s="5">
        <f t="shared" si="128"/>
        <v>0</v>
      </c>
      <c r="Z121" s="5">
        <f t="shared" si="128"/>
        <v>2.5677023310488813</v>
      </c>
      <c r="AA121" s="5">
        <f t="shared" si="124"/>
        <v>0</v>
      </c>
      <c r="AB121" s="5">
        <f t="shared" si="108"/>
        <v>2.3073099873746199</v>
      </c>
      <c r="AC121" s="32"/>
      <c r="AD121" s="5">
        <f>$W121*J121</f>
        <v>132305.71636765683</v>
      </c>
      <c r="AE121" s="5">
        <f t="shared" si="110"/>
        <v>-1323.0571636765685</v>
      </c>
      <c r="AF121" s="5">
        <f t="shared" si="110"/>
        <v>-14553.199727392101</v>
      </c>
      <c r="AG121" s="5">
        <f t="shared" si="132"/>
        <v>-26039.234367426157</v>
      </c>
      <c r="AH121" s="5">
        <f t="shared" si="133"/>
        <v>90390.225109162013</v>
      </c>
      <c r="AI121" s="42">
        <f t="shared" si="127"/>
        <v>0</v>
      </c>
      <c r="AJ121" s="42">
        <f t="shared" si="130"/>
        <v>12849.650759509141</v>
      </c>
      <c r="AK121" s="42">
        <f t="shared" si="134"/>
        <v>103239.87586867115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5436362.799027564</v>
      </c>
      <c r="AE124" s="21">
        <f t="shared" ref="AE124:AK124" si="135">SUM(AE101:AE121)</f>
        <v>-185646.52502506875</v>
      </c>
      <c r="AF124" s="21">
        <f t="shared" si="135"/>
        <v>-570989.38215909689</v>
      </c>
      <c r="AG124" s="21">
        <f t="shared" si="135"/>
        <v>-349219.69223318348</v>
      </c>
      <c r="AH124" s="21">
        <f t="shared" si="135"/>
        <v>4330507.1996102156</v>
      </c>
      <c r="AI124" s="21">
        <f t="shared" si="135"/>
        <v>0</v>
      </c>
      <c r="AJ124" s="21">
        <f t="shared" si="135"/>
        <v>494778.21591518592</v>
      </c>
      <c r="AK124" s="21">
        <f t="shared" si="135"/>
        <v>4825285.415525401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2803230.7808391773</v>
      </c>
      <c r="AE126" s="21">
        <f t="shared" ref="AE126:AK126" si="136">AE101+NPV($D$6,AE102:AE121)</f>
        <v>-159618.57324861217</v>
      </c>
      <c r="AF126" s="21">
        <f t="shared" si="136"/>
        <v>-284690.353593237</v>
      </c>
      <c r="AG126" s="21">
        <f t="shared" si="136"/>
        <v>-124215.05372781512</v>
      </c>
      <c r="AH126" s="21">
        <f t="shared" si="136"/>
        <v>2234706.8002695134</v>
      </c>
      <c r="AI126" s="21">
        <f t="shared" si="136"/>
        <v>0</v>
      </c>
      <c r="AJ126" s="21">
        <f t="shared" si="136"/>
        <v>239016.56846544085</v>
      </c>
      <c r="AK126" s="21">
        <f t="shared" si="136"/>
        <v>2473723.3687349544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4091895.0223661228</v>
      </c>
      <c r="AE128" s="21">
        <f t="shared" ref="AE128:AK128" si="137">AE101+NPV($D$7,AE102:AE121)</f>
        <v>-172321.19386673893</v>
      </c>
      <c r="AF128" s="21">
        <f t="shared" si="137"/>
        <v>-424415.06087888475</v>
      </c>
      <c r="AG128" s="21">
        <f t="shared" si="137"/>
        <v>-227633.39888562605</v>
      </c>
      <c r="AH128" s="21">
        <f t="shared" si="137"/>
        <v>3267525.3687348724</v>
      </c>
      <c r="AI128" s="21">
        <f t="shared" si="137"/>
        <v>0</v>
      </c>
      <c r="AJ128" s="21">
        <f t="shared" si="137"/>
        <v>364190.71545207221</v>
      </c>
      <c r="AK128" s="21">
        <f t="shared" si="137"/>
        <v>3631716.0841869446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336401.79800221376</v>
      </c>
    </row>
    <row r="132" spans="1:39" ht="15" x14ac:dyDescent="0.2">
      <c r="G132" s="58" t="s">
        <v>113</v>
      </c>
      <c r="H132" s="57"/>
      <c r="I132" s="57"/>
      <c r="J132" s="11">
        <f>H$131</f>
        <v>336401.79800221376</v>
      </c>
      <c r="K132" s="11">
        <f>J132*$C$10</f>
        <v>134560.71920088551</v>
      </c>
      <c r="L132" s="24">
        <f>$C$141</f>
        <v>47277.802908524485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336401.79800221376</v>
      </c>
      <c r="AE132" s="5">
        <f>-$W132*K132</f>
        <v>-134560.71920088551</v>
      </c>
      <c r="AF132" s="5">
        <f>-$W132*L132</f>
        <v>-47277.802908524485</v>
      </c>
      <c r="AG132" s="5"/>
      <c r="AH132" s="5">
        <f>SUM(AD132:AG132)</f>
        <v>154563.27589280377</v>
      </c>
      <c r="AI132" s="42">
        <f>Y132-AA132</f>
        <v>0</v>
      </c>
      <c r="AJ132" s="42"/>
      <c r="AK132" s="42">
        <f>SUM(AH132:AJ132)</f>
        <v>154563.27589280377</v>
      </c>
      <c r="AL132" s="6" t="s">
        <v>39</v>
      </c>
      <c r="AM132" s="36">
        <f>AK159</f>
        <v>3649058.6929969378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336401.79800221376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L'!$B$264:$AV$384, 16)</f>
        <v>12.125057817724374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1.2125057817724374E-2</v>
      </c>
      <c r="V133" s="39">
        <f>MIN(S133*T133,T133-U133)</f>
        <v>2.3220462500000002E-3</v>
      </c>
      <c r="W133" s="32">
        <f>T133-SUM(U133:V133)</f>
        <v>0.98555289593227557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5.9352853496439835</v>
      </c>
      <c r="AC133" s="32"/>
      <c r="AD133" s="5">
        <f t="shared" ref="AD133:AD135" si="146">$W133*J133</f>
        <v>331541.76621790614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-7302.061444510332</v>
      </c>
      <c r="AH133" s="5">
        <f t="shared" ref="AH133:AH141" si="148">SUM(AD133:AG133)</f>
        <v>324239.70477339579</v>
      </c>
      <c r="AI133" s="42">
        <f>-M133*$W132*(N133-N132)/1000</f>
        <v>0</v>
      </c>
      <c r="AJ133" s="42">
        <f>$D$6*SUM(Y133:Z133,AD133:AE133)</f>
        <v>32524.838052625593</v>
      </c>
      <c r="AK133" s="42">
        <f t="shared" ref="AK133" si="149">SUM(AH133:AJ133)</f>
        <v>356764.54282602138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336401.79800221376</v>
      </c>
      <c r="K134" s="11">
        <f t="shared" ref="K134:K152" si="151">J134*$C$11</f>
        <v>3364.0179800221376</v>
      </c>
      <c r="L134" s="24">
        <f>$C$142</f>
        <v>37185.748968458065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L'!$B$264:$AV$384, 16)</f>
        <v>13.313472696166246</v>
      </c>
      <c r="S134" s="46">
        <f>VLOOKUP(I134, '[1]Lapse Rates'!$A$4:$F$24, 5)</f>
        <v>2.1348066000000001E-3</v>
      </c>
      <c r="T134" s="33">
        <f t="shared" ref="T134:T136" si="152">W133</f>
        <v>0.98555289593227557</v>
      </c>
      <c r="U134" s="33">
        <f>T134*R134/1000</f>
        <v>1.3121131570621924E-2</v>
      </c>
      <c r="V134" s="39">
        <f t="shared" ref="V134:V152" si="153">MIN(S134*T134,T134-U134)</f>
        <v>2.1039648268853352E-3</v>
      </c>
      <c r="W134" s="32">
        <f>T134-SUM(U134:V134)</f>
        <v>0.97032779953476833</v>
      </c>
      <c r="X134" s="32"/>
      <c r="Y134" s="5">
        <f t="shared" ref="Y134:Z149" si="154">AA133</f>
        <v>0</v>
      </c>
      <c r="Z134" s="5">
        <f t="shared" si="154"/>
        <v>5.9352853496439835</v>
      </c>
      <c r="AA134" s="5">
        <f>O134*W134</f>
        <v>0</v>
      </c>
      <c r="AB134" s="5">
        <f t="shared" si="145"/>
        <v>5.84359540386024</v>
      </c>
      <c r="AC134" s="32"/>
      <c r="AD134" s="5">
        <f t="shared" si="146"/>
        <v>326420.01641502773</v>
      </c>
      <c r="AE134" s="5">
        <f t="shared" si="147"/>
        <v>-3264.200164150277</v>
      </c>
      <c r="AF134" s="5">
        <f t="shared" si="147"/>
        <v>-36082.365970616192</v>
      </c>
      <c r="AG134" s="5">
        <f t="shared" ref="AG134:AG137" si="155">-U134*M134</f>
        <v>-7901.925944644071</v>
      </c>
      <c r="AH134" s="5">
        <f t="shared" si="148"/>
        <v>279171.5243356172</v>
      </c>
      <c r="AI134" s="42">
        <f>-M134*($W133*N134-$W132*N133)/1000</f>
        <v>0</v>
      </c>
      <c r="AJ134" s="42">
        <f t="shared" ref="AJ134:AJ135" si="156">$D$6*SUM(Y134:Z134,AD134:AE134)</f>
        <v>31702.167825703884</v>
      </c>
      <c r="AK134" s="42">
        <f>SUM(AH134:AJ134)</f>
        <v>310873.69216132106</v>
      </c>
      <c r="AL134" s="48" t="s">
        <v>59</v>
      </c>
      <c r="AM134" s="54">
        <f>AK159/AD159</f>
        <v>0.89238257905854823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336401.79800221376</v>
      </c>
      <c r="K135" s="11">
        <f t="shared" si="151"/>
        <v>3364.0179800221376</v>
      </c>
      <c r="L135" s="24">
        <f t="shared" ref="L135:L152" si="157">$C$142</f>
        <v>37185.748968458065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L'!$B$264:$AV$384, 16)</f>
        <v>14.581743917683811</v>
      </c>
      <c r="S135" s="46">
        <f>VLOOKUP(I135, '[1]Lapse Rates'!$A$4:$F$24, 5)</f>
        <v>2.1304430000000001E-3</v>
      </c>
      <c r="T135" s="33">
        <f t="shared" si="152"/>
        <v>0.97032779953476833</v>
      </c>
      <c r="U135" s="33">
        <f t="shared" ref="U135:U152" si="158">T135*R135/1000</f>
        <v>1.4149071489025625E-2</v>
      </c>
      <c r="V135" s="39">
        <f t="shared" si="153"/>
        <v>2.0672280682242504E-3</v>
      </c>
      <c r="W135" s="32">
        <f t="shared" ref="W135:W152" si="159">T135-SUM(U135:V135)</f>
        <v>0.95411149997751843</v>
      </c>
      <c r="X135" s="32"/>
      <c r="Y135" s="5">
        <f t="shared" si="154"/>
        <v>0</v>
      </c>
      <c r="Z135" s="5">
        <f t="shared" si="154"/>
        <v>5.84359540386024</v>
      </c>
      <c r="AA135" s="5">
        <f t="shared" ref="AA135:AA152" si="160">O135*W135</f>
        <v>0</v>
      </c>
      <c r="AB135" s="5">
        <f t="shared" si="145"/>
        <v>5.7459361451996092</v>
      </c>
      <c r="AC135" s="32"/>
      <c r="AD135" s="5">
        <f t="shared" si="146"/>
        <v>320964.82408702635</v>
      </c>
      <c r="AE135" s="5">
        <f t="shared" si="147"/>
        <v>-3209.6482408702632</v>
      </c>
      <c r="AF135" s="5">
        <f>-$W135*L135</f>
        <v>-35479.350726082987</v>
      </c>
      <c r="AG135" s="5">
        <f t="shared" si="155"/>
        <v>-8520.9811737644122</v>
      </c>
      <c r="AH135" s="5">
        <f t="shared" si="148"/>
        <v>273754.84394630871</v>
      </c>
      <c r="AI135" s="42">
        <f>-M135*($W134*N135-$W133*N134)/1000</f>
        <v>0</v>
      </c>
      <c r="AJ135" s="42">
        <f t="shared" si="156"/>
        <v>31172.356007217037</v>
      </c>
      <c r="AK135" s="42">
        <f t="shared" ref="AK135:AK142" si="161">SUM(AH135:AJ135)</f>
        <v>304927.19995352573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336401.79800221376</v>
      </c>
      <c r="K136" s="11">
        <f t="shared" si="151"/>
        <v>3364.0179800221376</v>
      </c>
      <c r="L136" s="24">
        <f t="shared" si="157"/>
        <v>37185.748968458065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L'!$B$264:$AV$384, 16)</f>
        <v>15.929902498439754</v>
      </c>
      <c r="S136" s="46">
        <f>VLOOKUP(I136, '[1]Lapse Rates'!$A$4:$F$24, 5)</f>
        <v>1.8971547999999999E-3</v>
      </c>
      <c r="T136" s="33">
        <f t="shared" si="152"/>
        <v>0.95411149997751843</v>
      </c>
      <c r="U136" s="33">
        <f t="shared" si="158"/>
        <v>1.5198903167281971E-2</v>
      </c>
      <c r="V136" s="39">
        <f t="shared" si="153"/>
        <v>1.8100972119175489E-3</v>
      </c>
      <c r="W136" s="32">
        <f t="shared" si="159"/>
        <v>0.93710249959831893</v>
      </c>
      <c r="X136" s="32"/>
      <c r="Y136" s="5">
        <f>AA135</f>
        <v>0</v>
      </c>
      <c r="Z136" s="5">
        <f t="shared" si="154"/>
        <v>5.7459361451996092</v>
      </c>
      <c r="AA136" s="5">
        <f t="shared" si="160"/>
        <v>0</v>
      </c>
      <c r="AB136" s="5">
        <f t="shared" si="145"/>
        <v>5.6435030123059597</v>
      </c>
      <c r="AC136" s="32"/>
      <c r="AD136" s="5">
        <f>$W136*J136</f>
        <v>315242.96577724331</v>
      </c>
      <c r="AE136" s="5">
        <f t="shared" si="147"/>
        <v>-3152.4296577724331</v>
      </c>
      <c r="AF136" s="5">
        <f t="shared" si="147"/>
        <v>-34846.858307777664</v>
      </c>
      <c r="AG136" s="5">
        <f t="shared" si="155"/>
        <v>-9153.2202555290532</v>
      </c>
      <c r="AH136" s="5">
        <f t="shared" si="148"/>
        <v>268090.45755616418</v>
      </c>
      <c r="AI136" s="42">
        <f t="shared" ref="AI136:AI152" si="163">-M136*($W135*N136-$W134*N135)/1000</f>
        <v>0</v>
      </c>
      <c r="AJ136" s="42">
        <f>$D$6*SUM(Y136:Z136,AD136:AE136)</f>
        <v>30616.645269655939</v>
      </c>
      <c r="AK136" s="42">
        <f t="shared" si="161"/>
        <v>298707.1028258201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336401.79800221376</v>
      </c>
      <c r="K137" s="11">
        <f t="shared" si="151"/>
        <v>3364.0179800221376</v>
      </c>
      <c r="L137" s="24">
        <f t="shared" si="157"/>
        <v>37185.748968458065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L'!$B$264:$AV$384, 16)</f>
        <v>17.446444815513207</v>
      </c>
      <c r="S137" s="46">
        <f>VLOOKUP(I137, '[1]Lapse Rates'!$A$4:$F$24, 5)</f>
        <v>1.8563969E-3</v>
      </c>
      <c r="T137" s="33">
        <f>W136</f>
        <v>0.93710249959831893</v>
      </c>
      <c r="U137" s="33">
        <f t="shared" si="158"/>
        <v>1.634910704572156E-2</v>
      </c>
      <c r="V137" s="39">
        <f t="shared" si="153"/>
        <v>1.7396341752365706E-3</v>
      </c>
      <c r="W137" s="32">
        <f t="shared" si="159"/>
        <v>0.91901375837736077</v>
      </c>
      <c r="X137" s="32"/>
      <c r="Y137" s="5">
        <f t="shared" ref="Y137:Z152" si="164">AA136</f>
        <v>0</v>
      </c>
      <c r="Z137" s="5">
        <f t="shared" si="154"/>
        <v>5.6435030123059597</v>
      </c>
      <c r="AA137" s="5">
        <f t="shared" si="160"/>
        <v>0</v>
      </c>
      <c r="AB137" s="5">
        <f t="shared" si="145"/>
        <v>5.5345673669383961</v>
      </c>
      <c r="AC137" s="32"/>
      <c r="AD137" s="5">
        <f t="shared" ref="AD137:AD151" si="165">$W137*J137</f>
        <v>309157.88070691621</v>
      </c>
      <c r="AE137" s="5">
        <f t="shared" si="147"/>
        <v>-3091.5788070691619</v>
      </c>
      <c r="AF137" s="5">
        <f t="shared" si="147"/>
        <v>-34174.214917579709</v>
      </c>
      <c r="AG137" s="5">
        <f t="shared" si="155"/>
        <v>-9845.9063870378486</v>
      </c>
      <c r="AH137" s="5">
        <f t="shared" si="148"/>
        <v>262046.18059522947</v>
      </c>
      <c r="AI137" s="42">
        <f t="shared" si="163"/>
        <v>0</v>
      </c>
      <c r="AJ137" s="42">
        <f t="shared" ref="AJ137:AJ152" si="166">$D$6*SUM(Y137:Z137,AD137:AE137)</f>
        <v>30025.657844020505</v>
      </c>
      <c r="AK137" s="42">
        <f t="shared" si="161"/>
        <v>292071.83843924996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336401.79800221376</v>
      </c>
      <c r="K138" s="11">
        <f t="shared" si="151"/>
        <v>3364.0179800221376</v>
      </c>
      <c r="L138" s="24">
        <f t="shared" si="157"/>
        <v>37185.748968458065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L'!$B$264:$AV$384, 16)</f>
        <v>19.155081302220928</v>
      </c>
      <c r="S138" s="46">
        <f>VLOOKUP(I138, '[1]Lapse Rates'!$A$4:$F$24, 5)</f>
        <v>1.7512077999999999E-3</v>
      </c>
      <c r="T138" s="33">
        <f t="shared" ref="T138:T152" si="167">W137</f>
        <v>0.91901375837736077</v>
      </c>
      <c r="U138" s="33">
        <f t="shared" si="158"/>
        <v>1.7603783259577965E-2</v>
      </c>
      <c r="V138" s="39">
        <f t="shared" si="153"/>
        <v>1.6093840619777495E-3</v>
      </c>
      <c r="W138" s="32">
        <f t="shared" si="159"/>
        <v>0.89980059105580501</v>
      </c>
      <c r="X138" s="32"/>
      <c r="Y138" s="5">
        <f t="shared" si="164"/>
        <v>0</v>
      </c>
      <c r="Z138" s="5">
        <f t="shared" si="154"/>
        <v>5.5345673669383961</v>
      </c>
      <c r="AA138" s="5">
        <f t="shared" si="160"/>
        <v>0</v>
      </c>
      <c r="AB138" s="5">
        <f t="shared" si="145"/>
        <v>5.4188601015094635</v>
      </c>
      <c r="AC138" s="32"/>
      <c r="AD138" s="5">
        <f t="shared" si="165"/>
        <v>302694.53667462745</v>
      </c>
      <c r="AE138" s="5">
        <f t="shared" si="147"/>
        <v>-3026.9453667462749</v>
      </c>
      <c r="AF138" s="5">
        <f t="shared" si="147"/>
        <v>-33459.758900671361</v>
      </c>
      <c r="AG138" s="5">
        <f>-U138*M138</f>
        <v>-10601.508788632378</v>
      </c>
      <c r="AH138" s="5">
        <f t="shared" si="148"/>
        <v>255606.32361857741</v>
      </c>
      <c r="AI138" s="42">
        <f t="shared" si="163"/>
        <v>0</v>
      </c>
      <c r="AJ138" s="42">
        <f t="shared" si="166"/>
        <v>29397.933648361843</v>
      </c>
      <c r="AK138" s="42">
        <f t="shared" si="161"/>
        <v>285004.25726693927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336401.79800221376</v>
      </c>
      <c r="K139" s="11">
        <f t="shared" si="151"/>
        <v>3364.0179800221376</v>
      </c>
      <c r="L139" s="24">
        <f t="shared" si="157"/>
        <v>37185.748968458065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L'!$B$264:$AV$384, 16)</f>
        <v>21.110865343215764</v>
      </c>
      <c r="S139" s="46">
        <f>VLOOKUP(I139, '[1]Lapse Rates'!$A$4:$F$24, 5)</f>
        <v>1.6267663999999999E-3</v>
      </c>
      <c r="T139" s="33">
        <f t="shared" si="167"/>
        <v>0.89980059105580501</v>
      </c>
      <c r="U139" s="33">
        <f t="shared" si="158"/>
        <v>1.8995569113525054E-2</v>
      </c>
      <c r="V139" s="39">
        <f t="shared" si="153"/>
        <v>1.463765368229724E-3</v>
      </c>
      <c r="W139" s="32">
        <f t="shared" si="159"/>
        <v>0.87934125657405027</v>
      </c>
      <c r="X139" s="32"/>
      <c r="Y139" s="5">
        <f t="shared" si="164"/>
        <v>0</v>
      </c>
      <c r="Z139" s="5">
        <f t="shared" si="154"/>
        <v>5.4188601015094635</v>
      </c>
      <c r="AA139" s="5">
        <f t="shared" si="160"/>
        <v>0</v>
      </c>
      <c r="AB139" s="5">
        <f t="shared" si="145"/>
        <v>5.295648056053337</v>
      </c>
      <c r="AC139" s="32"/>
      <c r="AD139" s="5">
        <f t="shared" si="165"/>
        <v>295811.97976903646</v>
      </c>
      <c r="AE139" s="5">
        <f t="shared" si="147"/>
        <v>-2958.119797690365</v>
      </c>
      <c r="AF139" s="5">
        <f t="shared" si="147"/>
        <v>-32698.963224571107</v>
      </c>
      <c r="AG139" s="5">
        <f t="shared" ref="AG139:AG152" si="168">-U139*M139</f>
        <v>-11439.68259166908</v>
      </c>
      <c r="AH139" s="5">
        <f t="shared" si="148"/>
        <v>248715.2141551059</v>
      </c>
      <c r="AI139" s="42">
        <f t="shared" si="163"/>
        <v>0</v>
      </c>
      <c r="AJ139" s="42">
        <f t="shared" si="166"/>
        <v>28729.49525336501</v>
      </c>
      <c r="AK139" s="42">
        <f t="shared" si="161"/>
        <v>277444.7094084709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336401.79800221376</v>
      </c>
      <c r="K140" s="11">
        <f t="shared" si="151"/>
        <v>3364.0179800221376</v>
      </c>
      <c r="L140" s="24">
        <f t="shared" si="157"/>
        <v>37185.748968458065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L'!$B$264:$AV$384, 16)</f>
        <v>23.364842785570467</v>
      </c>
      <c r="S140" s="46">
        <f>VLOOKUP(I140, '[1]Lapse Rates'!$A$4:$F$24, 5)</f>
        <v>1.427546E-3</v>
      </c>
      <c r="T140" s="33">
        <f t="shared" si="167"/>
        <v>0.87934125657405027</v>
      </c>
      <c r="U140" s="33">
        <f t="shared" si="158"/>
        <v>2.0545670214718668E-2</v>
      </c>
      <c r="V140" s="39">
        <f t="shared" si="153"/>
        <v>1.2553000934572593E-3</v>
      </c>
      <c r="W140" s="32">
        <f t="shared" si="159"/>
        <v>0.85754028626587431</v>
      </c>
      <c r="X140" s="32"/>
      <c r="Y140" s="5">
        <f t="shared" si="164"/>
        <v>0</v>
      </c>
      <c r="Z140" s="5">
        <f t="shared" si="154"/>
        <v>5.295648056053337</v>
      </c>
      <c r="AA140" s="5">
        <f t="shared" si="160"/>
        <v>0</v>
      </c>
      <c r="AB140" s="5">
        <f t="shared" si="145"/>
        <v>5.1643562905761122</v>
      </c>
      <c r="AC140" s="32"/>
      <c r="AD140" s="5">
        <f t="shared" si="165"/>
        <v>288478.0941591732</v>
      </c>
      <c r="AE140" s="5">
        <f t="shared" si="147"/>
        <v>-2884.7809415917322</v>
      </c>
      <c r="AF140" s="5">
        <f t="shared" si="147"/>
        <v>-31888.277815422469</v>
      </c>
      <c r="AG140" s="5">
        <f t="shared" si="168"/>
        <v>-12373.19842773981</v>
      </c>
      <c r="AH140" s="5">
        <f t="shared" si="148"/>
        <v>241331.83697441919</v>
      </c>
      <c r="AI140" s="42">
        <f t="shared" si="163"/>
        <v>0</v>
      </c>
      <c r="AJ140" s="42">
        <f t="shared" si="166"/>
        <v>28017.223529719045</v>
      </c>
      <c r="AK140" s="42">
        <f t="shared" si="161"/>
        <v>269349.06050413824</v>
      </c>
    </row>
    <row r="141" spans="1:39" ht="15" x14ac:dyDescent="0.2">
      <c r="A141" s="12"/>
      <c r="B141" s="13">
        <v>1</v>
      </c>
      <c r="C141" s="10">
        <f>$H$131*0.14+$B$144</f>
        <v>47277.802908524485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336401.79800221376</v>
      </c>
      <c r="K141" s="11">
        <f t="shared" si="151"/>
        <v>3364.0179800221376</v>
      </c>
      <c r="L141" s="24">
        <f t="shared" si="157"/>
        <v>37185.748968458065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L'!$B$264:$AV$384, 16)</f>
        <v>25.963399910165073</v>
      </c>
      <c r="S141" s="46">
        <f>VLOOKUP(I141, '[1]Lapse Rates'!$A$4:$F$24, 5)</f>
        <v>1.4710299999999999E-3</v>
      </c>
      <c r="T141" s="33">
        <f t="shared" si="167"/>
        <v>0.85754028626587431</v>
      </c>
      <c r="U141" s="33">
        <f t="shared" si="158"/>
        <v>2.2264661391398332E-2</v>
      </c>
      <c r="V141" s="39">
        <f t="shared" si="153"/>
        <v>1.2614674873056889E-3</v>
      </c>
      <c r="W141" s="32">
        <f t="shared" si="159"/>
        <v>0.83401415738717033</v>
      </c>
      <c r="X141" s="32"/>
      <c r="Y141" s="5">
        <f t="shared" si="164"/>
        <v>0</v>
      </c>
      <c r="Z141" s="5">
        <f t="shared" si="154"/>
        <v>5.1643562905761122</v>
      </c>
      <c r="AA141" s="5">
        <f t="shared" si="160"/>
        <v>0</v>
      </c>
      <c r="AB141" s="5">
        <f t="shared" si="145"/>
        <v>5.0226751198911819</v>
      </c>
      <c r="AC141" s="32"/>
      <c r="AD141" s="5">
        <f t="shared" si="165"/>
        <v>280563.8621043454</v>
      </c>
      <c r="AE141" s="5">
        <f t="shared" si="147"/>
        <v>-2805.6386210434539</v>
      </c>
      <c r="AF141" s="5">
        <f t="shared" si="147"/>
        <v>-31013.441092739391</v>
      </c>
      <c r="AG141" s="5">
        <f t="shared" si="168"/>
        <v>-13408.424765080426</v>
      </c>
      <c r="AH141" s="5">
        <f t="shared" si="148"/>
        <v>233336.35762548211</v>
      </c>
      <c r="AI141" s="42">
        <f t="shared" si="163"/>
        <v>0</v>
      </c>
      <c r="AJ141" s="42">
        <f t="shared" si="166"/>
        <v>27248.588347064029</v>
      </c>
      <c r="AK141" s="42">
        <f t="shared" si="161"/>
        <v>260584.94597254615</v>
      </c>
    </row>
    <row r="142" spans="1:39" ht="15" x14ac:dyDescent="0.2">
      <c r="A142" s="12"/>
      <c r="B142" s="70" t="s">
        <v>49</v>
      </c>
      <c r="C142" s="10">
        <f>$H$131*0.11+$B$144</f>
        <v>37185.748968458065</v>
      </c>
      <c r="D142" s="1"/>
      <c r="E142" s="1"/>
      <c r="F142" s="1"/>
      <c r="I142" s="2">
        <f t="shared" si="150"/>
        <v>10</v>
      </c>
      <c r="J142" s="11">
        <f t="shared" si="140"/>
        <v>336401.79800221376</v>
      </c>
      <c r="K142" s="11">
        <f t="shared" si="151"/>
        <v>3364.0179800221376</v>
      </c>
      <c r="L142" s="24">
        <f t="shared" si="157"/>
        <v>37185.748968458065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L'!$B$264:$AV$384, 16)</f>
        <v>29.056605123751847</v>
      </c>
      <c r="S142" s="46">
        <f>VLOOKUP(I142, '[1]Lapse Rates'!$A$4:$F$24, 5)</f>
        <v>1.273365E-3</v>
      </c>
      <c r="T142" s="33">
        <f t="shared" si="167"/>
        <v>0.83401415738717033</v>
      </c>
      <c r="U142" s="33">
        <f t="shared" si="158"/>
        <v>2.4233620038817634E-2</v>
      </c>
      <c r="V142" s="39">
        <f t="shared" si="153"/>
        <v>1.0620044375213142E-3</v>
      </c>
      <c r="W142" s="32">
        <f t="shared" si="159"/>
        <v>0.8087185329108314</v>
      </c>
      <c r="X142" s="32"/>
      <c r="Y142" s="5">
        <f t="shared" si="164"/>
        <v>0</v>
      </c>
      <c r="Z142" s="5">
        <f t="shared" si="154"/>
        <v>5.0226751198911819</v>
      </c>
      <c r="AA142" s="5">
        <f t="shared" si="160"/>
        <v>0</v>
      </c>
      <c r="AB142" s="5">
        <f t="shared" si="145"/>
        <v>4.8703375335635704</v>
      </c>
      <c r="AC142" s="32"/>
      <c r="AD142" s="5">
        <f t="shared" si="165"/>
        <v>272054.36854891619</v>
      </c>
      <c r="AE142" s="5">
        <f t="shared" si="147"/>
        <v>-2720.5436854891618</v>
      </c>
      <c r="AF142" s="5">
        <f t="shared" si="147"/>
        <v>-30072.804350961869</v>
      </c>
      <c r="AG142" s="5">
        <f t="shared" si="168"/>
        <v>-14594.188762357106</v>
      </c>
      <c r="AH142" s="5">
        <f>SUM(AD142:AG142)</f>
        <v>224666.83175010805</v>
      </c>
      <c r="AI142" s="42">
        <f t="shared" si="163"/>
        <v>0</v>
      </c>
      <c r="AJ142" s="42">
        <f t="shared" si="166"/>
        <v>26422.140943531453</v>
      </c>
      <c r="AK142" s="42">
        <f t="shared" si="161"/>
        <v>251088.97269363949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336401.79800221376</v>
      </c>
      <c r="K143" s="11">
        <f t="shared" si="151"/>
        <v>3364.0179800221376</v>
      </c>
      <c r="L143" s="24">
        <f t="shared" si="157"/>
        <v>37185.748968458065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L'!$B$264:$AV$384, 16)</f>
        <v>32.621339239368169</v>
      </c>
      <c r="S143" s="46">
        <f>VLOOKUP(I143, '[1]Lapse Rates'!$A$4:$F$24, 5)</f>
        <v>1.2241776999999999E-3</v>
      </c>
      <c r="T143" s="33">
        <f t="shared" si="167"/>
        <v>0.8087185329108314</v>
      </c>
      <c r="U143" s="33">
        <f t="shared" si="158"/>
        <v>2.6381481611248363E-2</v>
      </c>
      <c r="V143" s="39">
        <f t="shared" si="153"/>
        <v>9.9001519356615585E-4</v>
      </c>
      <c r="W143" s="32">
        <f t="shared" si="159"/>
        <v>0.78134703610601686</v>
      </c>
      <c r="X143" s="31"/>
      <c r="Y143" s="5">
        <f t="shared" si="164"/>
        <v>0</v>
      </c>
      <c r="Z143" s="5">
        <f t="shared" si="154"/>
        <v>4.8703375335635704</v>
      </c>
      <c r="AA143" s="5">
        <f t="shared" si="160"/>
        <v>0</v>
      </c>
      <c r="AB143" s="5">
        <f t="shared" si="145"/>
        <v>4.7054984420709038</v>
      </c>
      <c r="AC143" s="32"/>
      <c r="AD143" s="5">
        <f t="shared" si="165"/>
        <v>262846.54780976468</v>
      </c>
      <c r="AE143" s="5">
        <f t="shared" si="147"/>
        <v>-2628.4654780976471</v>
      </c>
      <c r="AF143" s="5">
        <f t="shared" si="147"/>
        <v>-29054.974741887083</v>
      </c>
      <c r="AG143" s="5">
        <f t="shared" si="168"/>
        <v>-15887.693289260491</v>
      </c>
      <c r="AH143" s="5">
        <f t="shared" ref="AH143:AH152" si="169">SUM(AD143:AG143)</f>
        <v>215275.41430051945</v>
      </c>
      <c r="AI143" s="42">
        <f t="shared" si="163"/>
        <v>0</v>
      </c>
      <c r="AJ143" s="42">
        <f t="shared" si="166"/>
        <v>25527.871656848583</v>
      </c>
      <c r="AK143" s="42">
        <f t="shared" ref="AK143:AK152" si="170">SUM(AH143:AJ143)</f>
        <v>240803.28595736803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336401.79800221376</v>
      </c>
      <c r="K144" s="11">
        <f t="shared" si="151"/>
        <v>3364.0179800221376</v>
      </c>
      <c r="L144" s="24">
        <f t="shared" si="157"/>
        <v>37185.748968458065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L'!$B$264:$AV$384, 16)</f>
        <v>36.712667409432932</v>
      </c>
      <c r="S144" s="46">
        <f>VLOOKUP(I144, '[1]Lapse Rates'!$A$4:$F$24, 5)</f>
        <v>1.0124068E-3</v>
      </c>
      <c r="T144" s="33">
        <f t="shared" si="167"/>
        <v>0.78134703610601686</v>
      </c>
      <c r="U144" s="33">
        <f t="shared" si="158"/>
        <v>2.8685333867906379E-2</v>
      </c>
      <c r="V144" s="39">
        <f t="shared" si="153"/>
        <v>7.9104105251357707E-4</v>
      </c>
      <c r="W144" s="32">
        <f t="shared" si="159"/>
        <v>0.75187066118559687</v>
      </c>
      <c r="X144" s="31"/>
      <c r="Y144" s="5">
        <f t="shared" si="164"/>
        <v>0</v>
      </c>
      <c r="Z144" s="5">
        <f t="shared" si="154"/>
        <v>4.7054984420709038</v>
      </c>
      <c r="AA144" s="5">
        <f t="shared" si="160"/>
        <v>0</v>
      </c>
      <c r="AB144" s="5">
        <f t="shared" si="145"/>
        <v>4.5279831641514079</v>
      </c>
      <c r="AC144" s="32"/>
      <c r="AD144" s="5">
        <f t="shared" si="165"/>
        <v>252930.64228794805</v>
      </c>
      <c r="AE144" s="5">
        <f t="shared" si="147"/>
        <v>-2529.3064228794806</v>
      </c>
      <c r="AF144" s="5">
        <f t="shared" si="147"/>
        <v>-27958.87366359619</v>
      </c>
      <c r="AG144" s="5">
        <f t="shared" si="168"/>
        <v>-17275.139929935391</v>
      </c>
      <c r="AH144" s="5">
        <f t="shared" si="169"/>
        <v>205167.32227153698</v>
      </c>
      <c r="AI144" s="42">
        <f t="shared" si="163"/>
        <v>0</v>
      </c>
      <c r="AJ144" s="42">
        <f t="shared" si="166"/>
        <v>24564.832657760398</v>
      </c>
      <c r="AK144" s="42">
        <f t="shared" si="170"/>
        <v>229732.15492929737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336401.79800221376</v>
      </c>
      <c r="K145" s="11">
        <f t="shared" si="151"/>
        <v>3364.0179800221376</v>
      </c>
      <c r="L145" s="24">
        <f t="shared" si="157"/>
        <v>37185.748968458065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L'!$B$264:$AV$384, 16)</f>
        <v>41.435375895554287</v>
      </c>
      <c r="S145" s="46">
        <f>VLOOKUP(I145, '[1]Lapse Rates'!$A$4:$F$24, 5)</f>
        <v>8.7385670000000003E-4</v>
      </c>
      <c r="T145" s="33">
        <f t="shared" si="167"/>
        <v>0.75187066118559687</v>
      </c>
      <c r="U145" s="33">
        <f t="shared" si="158"/>
        <v>3.1154043471064145E-2</v>
      </c>
      <c r="V145" s="39">
        <f t="shared" si="153"/>
        <v>6.5702721481046382E-4</v>
      </c>
      <c r="W145" s="32">
        <f t="shared" si="159"/>
        <v>0.72005959049972224</v>
      </c>
      <c r="X145" s="31"/>
      <c r="Y145" s="5">
        <f t="shared" si="164"/>
        <v>0</v>
      </c>
      <c r="Z145" s="5">
        <f t="shared" si="154"/>
        <v>4.5279831641514079</v>
      </c>
      <c r="AA145" s="5">
        <f t="shared" si="160"/>
        <v>0</v>
      </c>
      <c r="AB145" s="5">
        <f t="shared" si="145"/>
        <v>4.3364076712705719</v>
      </c>
      <c r="AC145" s="32"/>
      <c r="AD145" s="5">
        <f t="shared" si="165"/>
        <v>242229.34091284432</v>
      </c>
      <c r="AE145" s="5">
        <f t="shared" si="147"/>
        <v>-2422.2934091284433</v>
      </c>
      <c r="AF145" s="5">
        <f t="shared" si="147"/>
        <v>-26775.955174653383</v>
      </c>
      <c r="AG145" s="5">
        <f t="shared" si="168"/>
        <v>-18761.868445535489</v>
      </c>
      <c r="AH145" s="5">
        <f t="shared" si="169"/>
        <v>194269.22388352701</v>
      </c>
      <c r="AI145" s="42">
        <f t="shared" si="163"/>
        <v>0</v>
      </c>
      <c r="AJ145" s="42">
        <f t="shared" si="166"/>
        <v>23525.515555262933</v>
      </c>
      <c r="AK145" s="42">
        <f t="shared" si="170"/>
        <v>217794.73943878995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336401.79800221376</v>
      </c>
      <c r="K146" s="11">
        <f t="shared" si="151"/>
        <v>3364.0179800221376</v>
      </c>
      <c r="L146" s="24">
        <f t="shared" si="157"/>
        <v>37185.748968458065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L'!$B$264:$AV$384, 16)</f>
        <v>46.711435346440993</v>
      </c>
      <c r="S146" s="46">
        <f>VLOOKUP(I146, '[1]Lapse Rates'!$A$4:$F$24, 5)</f>
        <v>8.3940749999999998E-4</v>
      </c>
      <c r="T146" s="33">
        <f t="shared" si="167"/>
        <v>0.72005959049972224</v>
      </c>
      <c r="U146" s="33">
        <f t="shared" si="158"/>
        <v>3.3635017007212553E-2</v>
      </c>
      <c r="V146" s="39">
        <f t="shared" si="153"/>
        <v>6.0442342071239557E-4</v>
      </c>
      <c r="W146" s="32">
        <f t="shared" si="159"/>
        <v>0.68582015007179731</v>
      </c>
      <c r="X146" s="31"/>
      <c r="Y146" s="5">
        <f t="shared" si="164"/>
        <v>0</v>
      </c>
      <c r="Z146" s="5">
        <f t="shared" si="154"/>
        <v>4.3364076712705719</v>
      </c>
      <c r="AA146" s="5">
        <f t="shared" si="160"/>
        <v>0</v>
      </c>
      <c r="AB146" s="5">
        <f t="shared" si="145"/>
        <v>4.1302078315758841</v>
      </c>
      <c r="AC146" s="32"/>
      <c r="AD146" s="5">
        <f t="shared" si="165"/>
        <v>230711.13159030068</v>
      </c>
      <c r="AE146" s="5">
        <f t="shared" si="147"/>
        <v>-2307.1113159030069</v>
      </c>
      <c r="AF146" s="5">
        <f t="shared" si="147"/>
        <v>-25502.735938080092</v>
      </c>
      <c r="AG146" s="5">
        <f t="shared" si="168"/>
        <v>-20255.982657236607</v>
      </c>
      <c r="AH146" s="5">
        <f t="shared" si="169"/>
        <v>182645.30167908096</v>
      </c>
      <c r="AI146" s="42">
        <f t="shared" si="163"/>
        <v>0</v>
      </c>
      <c r="AJ146" s="42">
        <f t="shared" si="166"/>
        <v>22406.859790510964</v>
      </c>
      <c r="AK146" s="42">
        <f t="shared" si="170"/>
        <v>205052.16146959193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336401.79800221376</v>
      </c>
      <c r="K147" s="11">
        <f t="shared" si="151"/>
        <v>3364.0179800221376</v>
      </c>
      <c r="L147" s="24">
        <f t="shared" si="157"/>
        <v>37185.748968458065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L'!$B$264:$AV$384, 16)</f>
        <v>52.577097482009492</v>
      </c>
      <c r="S147" s="46">
        <f>VLOOKUP(I147, '[1]Lapse Rates'!$A$4:$F$24, 5)</f>
        <v>7.2940090000000004E-4</v>
      </c>
      <c r="T147" s="33">
        <f t="shared" si="167"/>
        <v>0.68582015007179731</v>
      </c>
      <c r="U147" s="33">
        <f t="shared" si="158"/>
        <v>3.6058432885451269E-2</v>
      </c>
      <c r="V147" s="39">
        <f t="shared" si="153"/>
        <v>5.0023783470050408E-4</v>
      </c>
      <c r="W147" s="32">
        <f t="shared" si="159"/>
        <v>0.64926147935164558</v>
      </c>
      <c r="X147" s="31"/>
      <c r="Y147" s="5">
        <f t="shared" si="164"/>
        <v>0</v>
      </c>
      <c r="Z147" s="5">
        <f t="shared" si="154"/>
        <v>4.1302078315758841</v>
      </c>
      <c r="AA147" s="5">
        <f t="shared" si="160"/>
        <v>0</v>
      </c>
      <c r="AB147" s="5">
        <f t="shared" si="145"/>
        <v>3.9100409144846218</v>
      </c>
      <c r="AC147" s="32"/>
      <c r="AD147" s="5">
        <f t="shared" si="165"/>
        <v>218412.72902747075</v>
      </c>
      <c r="AE147" s="5">
        <f t="shared" si="147"/>
        <v>-2184.1272902747078</v>
      </c>
      <c r="AF147" s="5">
        <f t="shared" si="147"/>
        <v>-24143.274386060013</v>
      </c>
      <c r="AG147" s="5">
        <f t="shared" si="168"/>
        <v>-21715.433978172434</v>
      </c>
      <c r="AH147" s="5">
        <f t="shared" si="169"/>
        <v>170369.89337296359</v>
      </c>
      <c r="AI147" s="42">
        <f t="shared" si="163"/>
        <v>0</v>
      </c>
      <c r="AJ147" s="42">
        <f t="shared" si="166"/>
        <v>21212.431003807207</v>
      </c>
      <c r="AK147" s="42">
        <f t="shared" si="170"/>
        <v>191582.32437677079</v>
      </c>
    </row>
    <row r="148" spans="1:37" ht="15" x14ac:dyDescent="0.2">
      <c r="I148" s="2">
        <f t="shared" si="150"/>
        <v>16</v>
      </c>
      <c r="J148" s="11">
        <f t="shared" si="140"/>
        <v>336401.79800221376</v>
      </c>
      <c r="K148" s="11">
        <f t="shared" si="151"/>
        <v>3364.0179800221376</v>
      </c>
      <c r="L148" s="24">
        <f t="shared" si="157"/>
        <v>37185.748968458065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L'!$B$264:$AV$384, 16)</f>
        <v>58.972369218949467</v>
      </c>
      <c r="S148" s="46">
        <f>VLOOKUP(I148, '[1]Lapse Rates'!$A$4:$F$24, 5)</f>
        <v>6.1234970000000001E-4</v>
      </c>
      <c r="T148" s="33">
        <f t="shared" si="167"/>
        <v>0.64926147935164558</v>
      </c>
      <c r="U148" s="33">
        <f t="shared" si="158"/>
        <v>3.8288487679966579E-2</v>
      </c>
      <c r="V148" s="39">
        <f t="shared" si="153"/>
        <v>3.9757507210253634E-4</v>
      </c>
      <c r="W148" s="32">
        <f t="shared" si="159"/>
        <v>0.61057541659957648</v>
      </c>
      <c r="X148" s="31"/>
      <c r="Y148" s="5">
        <f t="shared" si="164"/>
        <v>0</v>
      </c>
      <c r="Z148" s="5">
        <f t="shared" si="154"/>
        <v>3.9100409144846218</v>
      </c>
      <c r="AA148" s="5">
        <f t="shared" si="160"/>
        <v>0</v>
      </c>
      <c r="AB148" s="5">
        <f t="shared" si="145"/>
        <v>3.6770622256334633</v>
      </c>
      <c r="AC148" s="32"/>
      <c r="AD148" s="5">
        <f t="shared" si="165"/>
        <v>205398.66796004825</v>
      </c>
      <c r="AE148" s="5">
        <f t="shared" si="147"/>
        <v>-2053.9866796004826</v>
      </c>
      <c r="AF148" s="5">
        <f t="shared" si="147"/>
        <v>-22704.704167983553</v>
      </c>
      <c r="AG148" s="5">
        <f t="shared" si="168"/>
        <v>-23058.437647018593</v>
      </c>
      <c r="AH148" s="5">
        <f t="shared" si="169"/>
        <v>157581.53946544562</v>
      </c>
      <c r="AI148" s="42">
        <f t="shared" si="163"/>
        <v>0</v>
      </c>
      <c r="AJ148" s="42">
        <f t="shared" si="166"/>
        <v>19948.496808625638</v>
      </c>
      <c r="AK148" s="42">
        <f t="shared" si="170"/>
        <v>177530.03627407126</v>
      </c>
    </row>
    <row r="149" spans="1:37" ht="15" x14ac:dyDescent="0.2">
      <c r="I149" s="2">
        <f t="shared" si="150"/>
        <v>17</v>
      </c>
      <c r="J149" s="11">
        <f t="shared" si="140"/>
        <v>336401.79800221376</v>
      </c>
      <c r="K149" s="11">
        <f t="shared" si="151"/>
        <v>3364.0179800221376</v>
      </c>
      <c r="L149" s="24">
        <f t="shared" si="157"/>
        <v>37185.748968458065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L'!$B$264:$AV$384, 16)</f>
        <v>65.994576497937231</v>
      </c>
      <c r="S149" s="46">
        <f>VLOOKUP(I149, '[1]Lapse Rates'!$A$4:$F$24, 5)</f>
        <v>4.6742110000000002E-4</v>
      </c>
      <c r="T149" s="33">
        <f t="shared" si="167"/>
        <v>0.61057541659957648</v>
      </c>
      <c r="U149" s="33">
        <f t="shared" si="158"/>
        <v>4.029466603854065E-2</v>
      </c>
      <c r="V149" s="39">
        <f t="shared" si="153"/>
        <v>2.8539583285993231E-4</v>
      </c>
      <c r="W149" s="32">
        <f t="shared" si="159"/>
        <v>0.56999535472817586</v>
      </c>
      <c r="X149" s="31"/>
      <c r="Y149" s="5">
        <f t="shared" si="164"/>
        <v>0</v>
      </c>
      <c r="Z149" s="5">
        <f t="shared" si="154"/>
        <v>3.6770622256334633</v>
      </c>
      <c r="AA149" s="5">
        <f t="shared" si="160"/>
        <v>0</v>
      </c>
      <c r="AB149" s="5">
        <f t="shared" si="145"/>
        <v>3.4326773248259461</v>
      </c>
      <c r="AC149" s="32"/>
      <c r="AD149" s="5">
        <f t="shared" si="165"/>
        <v>191747.46218346799</v>
      </c>
      <c r="AE149" s="5">
        <f t="shared" si="147"/>
        <v>-1917.47462183468</v>
      </c>
      <c r="AF149" s="5">
        <f t="shared" si="147"/>
        <v>-21195.704174109156</v>
      </c>
      <c r="AG149" s="5">
        <f t="shared" si="168"/>
        <v>-24266.616433724295</v>
      </c>
      <c r="AH149" s="5">
        <f t="shared" si="169"/>
        <v>144367.66695379987</v>
      </c>
      <c r="AI149" s="42">
        <f t="shared" si="163"/>
        <v>0</v>
      </c>
      <c r="AJ149" s="42">
        <f t="shared" si="166"/>
        <v>18622.682499600563</v>
      </c>
      <c r="AK149" s="42">
        <f t="shared" si="170"/>
        <v>162990.34945340044</v>
      </c>
    </row>
    <row r="150" spans="1:37" ht="15" x14ac:dyDescent="0.2">
      <c r="I150" s="2">
        <f t="shared" si="150"/>
        <v>18</v>
      </c>
      <c r="J150" s="11">
        <f t="shared" si="140"/>
        <v>336401.79800221376</v>
      </c>
      <c r="K150" s="11">
        <f t="shared" si="151"/>
        <v>3364.0179800221376</v>
      </c>
      <c r="L150" s="24">
        <f t="shared" si="157"/>
        <v>37185.748968458065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L'!$B$264:$AV$384, 16)</f>
        <v>73.887041617302103</v>
      </c>
      <c r="S150" s="46">
        <f>VLOOKUP(I150, '[1]Lapse Rates'!$A$4:$F$24, 5)</f>
        <v>4.0205260000000001E-4</v>
      </c>
      <c r="T150" s="33">
        <f t="shared" si="167"/>
        <v>0.56999535472817586</v>
      </c>
      <c r="U150" s="33">
        <f t="shared" si="158"/>
        <v>4.2115270496469605E-2</v>
      </c>
      <c r="V150" s="39">
        <f t="shared" si="153"/>
        <v>2.2916811435638539E-4</v>
      </c>
      <c r="W150" s="32">
        <f t="shared" si="159"/>
        <v>0.52765091611734982</v>
      </c>
      <c r="X150" s="31"/>
      <c r="Y150" s="5">
        <f t="shared" si="164"/>
        <v>0</v>
      </c>
      <c r="Z150" s="5">
        <f t="shared" si="164"/>
        <v>3.4326773248259461</v>
      </c>
      <c r="AA150" s="5">
        <f t="shared" si="160"/>
        <v>0</v>
      </c>
      <c r="AB150" s="5">
        <f t="shared" si="145"/>
        <v>3.1776668356243545</v>
      </c>
      <c r="AC150" s="32"/>
      <c r="AD150" s="5">
        <f t="shared" si="165"/>
        <v>177502.71689939176</v>
      </c>
      <c r="AE150" s="5">
        <f t="shared" si="147"/>
        <v>-1775.0271689939175</v>
      </c>
      <c r="AF150" s="5">
        <f t="shared" si="147"/>
        <v>-19621.094509716695</v>
      </c>
      <c r="AG150" s="5">
        <f t="shared" si="168"/>
        <v>-25363.037235818392</v>
      </c>
      <c r="AH150" s="5">
        <f t="shared" si="169"/>
        <v>130743.55798486274</v>
      </c>
      <c r="AI150" s="42">
        <f t="shared" si="163"/>
        <v>0</v>
      </c>
      <c r="AJ150" s="42">
        <f t="shared" si="166"/>
        <v>17239.223108197595</v>
      </c>
      <c r="AK150" s="42">
        <f t="shared" si="170"/>
        <v>147982.78109306033</v>
      </c>
    </row>
    <row r="151" spans="1:37" ht="15" x14ac:dyDescent="0.2">
      <c r="I151" s="2">
        <f t="shared" si="150"/>
        <v>19</v>
      </c>
      <c r="J151" s="11">
        <f t="shared" si="140"/>
        <v>336401.79800221376</v>
      </c>
      <c r="K151" s="11">
        <f t="shared" si="151"/>
        <v>3364.0179800221376</v>
      </c>
      <c r="L151" s="24">
        <f t="shared" si="157"/>
        <v>37185.748968458065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L'!$B$264:$AV$384, 16)</f>
        <v>82.746248928606448</v>
      </c>
      <c r="S151" s="46">
        <f>VLOOKUP(I151, '[1]Lapse Rates'!$A$4:$F$24, 5)</f>
        <v>3.3283375800000001E-2</v>
      </c>
      <c r="T151" s="33">
        <f t="shared" si="167"/>
        <v>0.52765091611734982</v>
      </c>
      <c r="U151" s="33">
        <f t="shared" si="158"/>
        <v>4.3661134052453469E-2</v>
      </c>
      <c r="V151" s="39">
        <f t="shared" si="153"/>
        <v>1.7562003732348033E-2</v>
      </c>
      <c r="W151" s="32">
        <f t="shared" si="159"/>
        <v>0.46642777833254834</v>
      </c>
      <c r="X151" s="31"/>
      <c r="Y151" s="5">
        <f t="shared" si="164"/>
        <v>0</v>
      </c>
      <c r="Z151" s="5">
        <f t="shared" si="164"/>
        <v>3.1776668356243545</v>
      </c>
      <c r="AA151" s="5">
        <f t="shared" si="160"/>
        <v>0</v>
      </c>
      <c r="AB151" s="5">
        <f t="shared" si="145"/>
        <v>2.8089633451743223</v>
      </c>
      <c r="AC151" s="32"/>
      <c r="AD151" s="5">
        <f t="shared" si="165"/>
        <v>156907.14326924726</v>
      </c>
      <c r="AE151" s="5">
        <f t="shared" si="147"/>
        <v>-1569.0714326924726</v>
      </c>
      <c r="AF151" s="5">
        <f t="shared" si="147"/>
        <v>-17344.466276989748</v>
      </c>
      <c r="AG151" s="5">
        <f t="shared" si="168"/>
        <v>-26294.001099274999</v>
      </c>
      <c r="AH151" s="5">
        <f t="shared" si="169"/>
        <v>111699.60446029004</v>
      </c>
      <c r="AI151" s="42">
        <f t="shared" si="163"/>
        <v>0</v>
      </c>
      <c r="AJ151" s="42">
        <f t="shared" si="166"/>
        <v>15238.976576282603</v>
      </c>
      <c r="AK151" s="42">
        <f t="shared" si="170"/>
        <v>126938.58103657264</v>
      </c>
    </row>
    <row r="152" spans="1:37" ht="15" x14ac:dyDescent="0.2">
      <c r="I152" s="2">
        <f t="shared" si="150"/>
        <v>20</v>
      </c>
      <c r="J152" s="11">
        <f t="shared" si="140"/>
        <v>336401.79800221376</v>
      </c>
      <c r="K152" s="11">
        <f t="shared" si="151"/>
        <v>3364.0179800221376</v>
      </c>
      <c r="L152" s="24">
        <f t="shared" si="157"/>
        <v>37185.748968458065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L'!$B$264:$AV$384, 16)</f>
        <v>92.727054128817755</v>
      </c>
      <c r="S152" s="46">
        <f>VLOOKUP(I152, '[1]Lapse Rates'!$A$4:$F$24, 5)</f>
        <v>0</v>
      </c>
      <c r="T152" s="33">
        <f t="shared" si="167"/>
        <v>0.46642777833254834</v>
      </c>
      <c r="U152" s="33">
        <f t="shared" si="158"/>
        <v>4.3250473848626417E-2</v>
      </c>
      <c r="V152" s="39">
        <f t="shared" si="153"/>
        <v>0</v>
      </c>
      <c r="W152" s="32">
        <f t="shared" si="159"/>
        <v>0.42317730448392193</v>
      </c>
      <c r="X152" s="31"/>
      <c r="Y152" s="5">
        <f t="shared" si="164"/>
        <v>0</v>
      </c>
      <c r="Z152" s="5">
        <f t="shared" si="164"/>
        <v>2.8089633451743223</v>
      </c>
      <c r="AA152" s="5">
        <f t="shared" si="160"/>
        <v>0</v>
      </c>
      <c r="AB152" s="5">
        <f t="shared" si="145"/>
        <v>2.5484964490204782</v>
      </c>
      <c r="AC152" s="32"/>
      <c r="AD152" s="5">
        <f>$W152*J152</f>
        <v>142357.60610212162</v>
      </c>
      <c r="AE152" s="5">
        <f t="shared" si="147"/>
        <v>-1423.5760610212162</v>
      </c>
      <c r="AF152" s="5">
        <f t="shared" si="147"/>
        <v>-15736.165013687865</v>
      </c>
      <c r="AG152" s="5">
        <f t="shared" si="168"/>
        <v>-26046.689615384439</v>
      </c>
      <c r="AH152" s="5">
        <f t="shared" si="169"/>
        <v>99151.175412028097</v>
      </c>
      <c r="AI152" s="42">
        <f t="shared" si="163"/>
        <v>0</v>
      </c>
      <c r="AJ152" s="42">
        <f t="shared" si="166"/>
        <v>13825.903906336111</v>
      </c>
      <c r="AK152" s="42">
        <f t="shared" si="170"/>
        <v>112977.07931836421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5460376.0805050395</v>
      </c>
      <c r="AE155" s="21">
        <f t="shared" ref="AE155:AK155" si="171">SUM(AE132:AE152)</f>
        <v>-182485.04436373472</v>
      </c>
      <c r="AF155" s="21">
        <f t="shared" si="171"/>
        <v>-577031.78626171115</v>
      </c>
      <c r="AG155" s="21">
        <f t="shared" si="171"/>
        <v>-324065.99887232564</v>
      </c>
      <c r="AH155" s="21">
        <f t="shared" si="171"/>
        <v>4376793.2510072654</v>
      </c>
      <c r="AI155" s="21">
        <f t="shared" si="171"/>
        <v>0</v>
      </c>
      <c r="AJ155" s="21">
        <f t="shared" si="171"/>
        <v>497969.84028449701</v>
      </c>
      <c r="AK155" s="21">
        <f t="shared" si="171"/>
        <v>4874763.091291762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2782389.395004028</v>
      </c>
      <c r="AE157" s="21">
        <f t="shared" ref="AE157:AK157" si="172">AE132+NPV($D$6,AE133:AE152)</f>
        <v>-156001.36407885459</v>
      </c>
      <c r="AF157" s="21">
        <f t="shared" si="172"/>
        <v>-284282.01718111522</v>
      </c>
      <c r="AG157" s="21">
        <f t="shared" si="172"/>
        <v>-112354.36092278286</v>
      </c>
      <c r="AH157" s="21">
        <f t="shared" si="172"/>
        <v>2229751.6528212745</v>
      </c>
      <c r="AI157" s="21">
        <f t="shared" si="172"/>
        <v>0</v>
      </c>
      <c r="AJ157" s="21">
        <f t="shared" si="172"/>
        <v>237852.47085151519</v>
      </c>
      <c r="AK157" s="21">
        <f t="shared" si="172"/>
        <v>2467604.1236727904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4089119.1498232139</v>
      </c>
      <c r="AE159" s="21">
        <f t="shared" ref="AE159:AK159" si="173">AE132+NPV($D$7,AE133:AE152)</f>
        <v>-168888.99629621516</v>
      </c>
      <c r="AF159" s="21">
        <f t="shared" si="173"/>
        <v>-426741.49845577485</v>
      </c>
      <c r="AG159" s="21">
        <f t="shared" si="173"/>
        <v>-209210.74126320335</v>
      </c>
      <c r="AH159" s="21">
        <f t="shared" si="173"/>
        <v>3284277.9138080203</v>
      </c>
      <c r="AI159" s="21">
        <f t="shared" si="173"/>
        <v>0</v>
      </c>
      <c r="AJ159" s="21">
        <f t="shared" si="173"/>
        <v>364780.77918891766</v>
      </c>
      <c r="AK159" s="21">
        <f t="shared" si="173"/>
        <v>3649058.6929969378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351616.24960004061</v>
      </c>
    </row>
    <row r="162" spans="1:39" ht="15" x14ac:dyDescent="0.2">
      <c r="G162" s="58" t="s">
        <v>114</v>
      </c>
      <c r="H162" s="57"/>
      <c r="I162" s="57"/>
      <c r="J162" s="11">
        <f>H$161</f>
        <v>351616.24960004061</v>
      </c>
      <c r="K162" s="11">
        <f>J162*$C$10</f>
        <v>140646.49984001624</v>
      </c>
      <c r="L162" s="24">
        <f>$C$171</f>
        <v>49405.857092747654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351616.24960004061</v>
      </c>
      <c r="AE162" s="5">
        <f>-$W162*K162</f>
        <v>-140646.49984001624</v>
      </c>
      <c r="AF162" s="5">
        <f>-$W162*L162</f>
        <v>-49405.857092747654</v>
      </c>
      <c r="AG162" s="5"/>
      <c r="AH162" s="5">
        <f>SUM(AD162:AG162)</f>
        <v>161563.89266727673</v>
      </c>
      <c r="AI162" s="42">
        <f>Y162-AA162</f>
        <v>0</v>
      </c>
      <c r="AJ162" s="42"/>
      <c r="AK162" s="42">
        <f>SUM(AH162:AJ162)</f>
        <v>161563.89266727673</v>
      </c>
      <c r="AL162" s="6" t="s">
        <v>39</v>
      </c>
      <c r="AM162" s="36">
        <f>AK189</f>
        <v>3840371.4117897213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351616.24960004061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L'!$B$264:$AV$384, 19)</f>
        <v>11.81093714887141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1.1810937148871411E-2</v>
      </c>
      <c r="V163" s="39">
        <f>MIN(S163*T163,T163-U163)</f>
        <v>2.3220462500000002E-3</v>
      </c>
      <c r="W163" s="32">
        <f>T163-SUM(U163:V163)</f>
        <v>0.98586701660112863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5.9371770754068107</v>
      </c>
      <c r="AC163" s="32"/>
      <c r="AD163" s="5">
        <f t="shared" ref="AD163:AD165" si="182">$W163*J163</f>
        <v>346646.86298166984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-7112.8888682276811</v>
      </c>
      <c r="AH163" s="5">
        <f t="shared" ref="AH163:AH171" si="184">SUM(AD163:AG163)</f>
        <v>339533.97411344218</v>
      </c>
      <c r="AI163" s="42">
        <f>-M163*$W162*(N163-N162)/1000</f>
        <v>0</v>
      </c>
      <c r="AJ163" s="42">
        <f>$D$6*SUM(Y163:Z163,AD163:AE163)</f>
        <v>34006.648045150811</v>
      </c>
      <c r="AK163" s="42">
        <f t="shared" ref="AK163" si="185">SUM(AH163:AJ163)</f>
        <v>373540.62215859297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351616.24960004061</v>
      </c>
      <c r="K164" s="11">
        <f t="shared" ref="K164:K182" si="187">J164*$C$11</f>
        <v>3516.162496000406</v>
      </c>
      <c r="L164" s="24">
        <f>$C$172</f>
        <v>38857.369604746433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L'!$B$264:$AV$384, 19)</f>
        <v>12.96856407709458</v>
      </c>
      <c r="S164" s="46">
        <f>VLOOKUP(I164, '[1]Lapse Rates'!$A$4:$F$24, 5)</f>
        <v>2.1348066000000001E-3</v>
      </c>
      <c r="T164" s="33">
        <f t="shared" ref="T164:T166" si="188">W163</f>
        <v>0.98586701660112863</v>
      </c>
      <c r="U164" s="33">
        <f>T164*R164/1000</f>
        <v>1.2785279576285802E-2</v>
      </c>
      <c r="V164" s="39">
        <f t="shared" ref="V164:V182" si="189">MIN(S164*T164,T164-U164)</f>
        <v>2.104635413762399E-3</v>
      </c>
      <c r="W164" s="32">
        <f>T164-SUM(U164:V164)</f>
        <v>0.97097710161108042</v>
      </c>
      <c r="X164" s="32"/>
      <c r="Y164" s="5">
        <f t="shared" ref="Y164:Z179" si="190">AA163</f>
        <v>0</v>
      </c>
      <c r="Z164" s="5">
        <f t="shared" si="190"/>
        <v>5.9371770754068107</v>
      </c>
      <c r="AA164" s="5">
        <f>O164*W164</f>
        <v>0</v>
      </c>
      <c r="AB164" s="5">
        <f t="shared" si="181"/>
        <v>5.8475056892613937</v>
      </c>
      <c r="AC164" s="32"/>
      <c r="AD164" s="5">
        <f t="shared" si="182"/>
        <v>341411.32691600564</v>
      </c>
      <c r="AE164" s="5">
        <f t="shared" si="183"/>
        <v>-3414.1132691600565</v>
      </c>
      <c r="AF164" s="5">
        <f t="shared" si="183"/>
        <v>-37729.616115047182</v>
      </c>
      <c r="AG164" s="5">
        <f t="shared" ref="AG164:AG167" si="191">-U164*M164</f>
        <v>-7699.666133947022</v>
      </c>
      <c r="AH164" s="5">
        <f t="shared" si="184"/>
        <v>292567.93139785138</v>
      </c>
      <c r="AI164" s="42">
        <f>-M164*($W163*N164-$W162*N163)/1000</f>
        <v>0</v>
      </c>
      <c r="AJ164" s="42">
        <f t="shared" ref="AJ164:AJ165" si="192">$D$6*SUM(Y164:Z164,AD164:AE164)</f>
        <v>33158.109095826658</v>
      </c>
      <c r="AK164" s="42">
        <f>SUM(AH164:AJ164)</f>
        <v>325726.04049367807</v>
      </c>
      <c r="AL164" s="48" t="s">
        <v>59</v>
      </c>
      <c r="AM164" s="54">
        <f>AK189/AD189</f>
        <v>0.89550623188566136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351616.24960004061</v>
      </c>
      <c r="K165" s="11">
        <f t="shared" si="187"/>
        <v>3516.162496000406</v>
      </c>
      <c r="L165" s="24">
        <f t="shared" ref="L165:L182" si="193">$C$172</f>
        <v>38857.369604746433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L'!$B$264:$AV$384, 19)</f>
        <v>14.203978531215316</v>
      </c>
      <c r="S165" s="46">
        <f>VLOOKUP(I165, '[1]Lapse Rates'!$A$4:$F$24, 5)</f>
        <v>2.1304430000000001E-3</v>
      </c>
      <c r="T165" s="33">
        <f t="shared" si="188"/>
        <v>0.97097710161108042</v>
      </c>
      <c r="U165" s="33">
        <f t="shared" ref="U165:U182" si="194">T165*R165/1000</f>
        <v>1.3791737905585459E-2</v>
      </c>
      <c r="V165" s="39">
        <f t="shared" si="189"/>
        <v>2.068611369287615E-3</v>
      </c>
      <c r="W165" s="32">
        <f t="shared" ref="W165:W182" si="195">T165-SUM(U165:V165)</f>
        <v>0.9551167523362073</v>
      </c>
      <c r="X165" s="32"/>
      <c r="Y165" s="5">
        <f t="shared" si="190"/>
        <v>0</v>
      </c>
      <c r="Z165" s="5">
        <f t="shared" si="190"/>
        <v>5.8475056892613937</v>
      </c>
      <c r="AA165" s="5">
        <f t="shared" ref="AA165:AA182" si="196">O165*W165</f>
        <v>0</v>
      </c>
      <c r="AB165" s="5">
        <f t="shared" si="181"/>
        <v>5.751990066426818</v>
      </c>
      <c r="AC165" s="32"/>
      <c r="AD165" s="5">
        <f t="shared" si="182"/>
        <v>335834.57038662804</v>
      </c>
      <c r="AE165" s="5">
        <f t="shared" si="183"/>
        <v>-3358.3457038662805</v>
      </c>
      <c r="AF165" s="5">
        <f>-$W165*L165</f>
        <v>-37113.324661213068</v>
      </c>
      <c r="AG165" s="5">
        <f t="shared" si="191"/>
        <v>-8305.784527142825</v>
      </c>
      <c r="AH165" s="5">
        <f t="shared" si="184"/>
        <v>287057.11549440585</v>
      </c>
      <c r="AI165" s="42">
        <f>-M165*($W164*N165-$W163*N164)/1000</f>
        <v>0</v>
      </c>
      <c r="AJ165" s="42">
        <f t="shared" si="192"/>
        <v>32616.491281687046</v>
      </c>
      <c r="AK165" s="42">
        <f t="shared" ref="AK165:AK172" si="197">SUM(AH165:AJ165)</f>
        <v>319673.6067760929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351616.24960004061</v>
      </c>
      <c r="K166" s="11">
        <f t="shared" si="187"/>
        <v>3516.162496000406</v>
      </c>
      <c r="L166" s="24">
        <f t="shared" si="193"/>
        <v>38857.369604746433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L'!$B$264:$AV$384, 19)</f>
        <v>15.517210723868775</v>
      </c>
      <c r="S166" s="46">
        <f>VLOOKUP(I166, '[1]Lapse Rates'!$A$4:$F$24, 5)</f>
        <v>1.8971547999999999E-3</v>
      </c>
      <c r="T166" s="33">
        <f t="shared" si="188"/>
        <v>0.9551167523362073</v>
      </c>
      <c r="U166" s="33">
        <f t="shared" si="194"/>
        <v>1.4820747911898113E-2</v>
      </c>
      <c r="V166" s="39">
        <f t="shared" si="189"/>
        <v>1.8120043312550467E-3</v>
      </c>
      <c r="W166" s="32">
        <f t="shared" si="195"/>
        <v>0.9384840000930541</v>
      </c>
      <c r="X166" s="32"/>
      <c r="Y166" s="5">
        <f>AA165</f>
        <v>0</v>
      </c>
      <c r="Z166" s="5">
        <f t="shared" si="190"/>
        <v>5.751990066426818</v>
      </c>
      <c r="AA166" s="5">
        <f t="shared" si="196"/>
        <v>0</v>
      </c>
      <c r="AB166" s="5">
        <f t="shared" si="181"/>
        <v>5.6518228089203983</v>
      </c>
      <c r="AC166" s="32"/>
      <c r="AD166" s="5">
        <f>$W166*J166</f>
        <v>329986.22442236386</v>
      </c>
      <c r="AE166" s="5">
        <f t="shared" si="183"/>
        <v>-3299.8622442236383</v>
      </c>
      <c r="AF166" s="5">
        <f t="shared" si="183"/>
        <v>-36467.01965975669</v>
      </c>
      <c r="AG166" s="5">
        <f t="shared" si="191"/>
        <v>-8925.4841942344883</v>
      </c>
      <c r="AH166" s="5">
        <f t="shared" si="184"/>
        <v>281293.85832414904</v>
      </c>
      <c r="AI166" s="42">
        <f t="shared" ref="AI166:AI182" si="199">-M166*($W165*N166-$W164*N165)/1000</f>
        <v>0</v>
      </c>
      <c r="AJ166" s="42">
        <f>$D$6*SUM(Y166:Z166,AD166:AE166)</f>
        <v>32048.496399901072</v>
      </c>
      <c r="AK166" s="42">
        <f t="shared" si="197"/>
        <v>313342.35472405009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351616.24960004061</v>
      </c>
      <c r="K167" s="11">
        <f t="shared" si="187"/>
        <v>3516.162496000406</v>
      </c>
      <c r="L167" s="24">
        <f t="shared" si="193"/>
        <v>38857.369604746433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L'!$B$264:$AV$384, 19)</f>
        <v>16.994464379878149</v>
      </c>
      <c r="S167" s="46">
        <f>VLOOKUP(I167, '[1]Lapse Rates'!$A$4:$F$24, 5)</f>
        <v>1.8563969E-3</v>
      </c>
      <c r="T167" s="33">
        <f>W166</f>
        <v>0.9384840000930541</v>
      </c>
      <c r="U167" s="33">
        <f t="shared" si="194"/>
        <v>1.5949032910666971E-2</v>
      </c>
      <c r="V167" s="39">
        <f t="shared" si="189"/>
        <v>1.7421987884723455E-3</v>
      </c>
      <c r="W167" s="32">
        <f t="shared" si="195"/>
        <v>0.92079276839391477</v>
      </c>
      <c r="X167" s="32"/>
      <c r="Y167" s="5">
        <f t="shared" ref="Y167:Z182" si="200">AA166</f>
        <v>0</v>
      </c>
      <c r="Z167" s="5">
        <f t="shared" si="190"/>
        <v>5.6518228089203983</v>
      </c>
      <c r="AA167" s="5">
        <f t="shared" si="196"/>
        <v>0</v>
      </c>
      <c r="AB167" s="5">
        <f t="shared" si="181"/>
        <v>5.5452810811709892</v>
      </c>
      <c r="AC167" s="32"/>
      <c r="AD167" s="5">
        <f t="shared" ref="AD167:AD181" si="201">$W167*J167</f>
        <v>323765.69988150714</v>
      </c>
      <c r="AE167" s="5">
        <f t="shared" si="183"/>
        <v>-3237.6569988150713</v>
      </c>
      <c r="AF167" s="5">
        <f t="shared" si="183"/>
        <v>-35779.584930860023</v>
      </c>
      <c r="AG167" s="5">
        <f t="shared" si="191"/>
        <v>-9604.9701407580596</v>
      </c>
      <c r="AH167" s="5">
        <f t="shared" si="184"/>
        <v>275143.48781107395</v>
      </c>
      <c r="AI167" s="42">
        <f t="shared" si="199"/>
        <v>0</v>
      </c>
      <c r="AJ167" s="42">
        <f t="shared" ref="AJ167:AJ182" si="202">$D$6*SUM(Y167:Z167,AD167:AE167)</f>
        <v>31444.355450609648</v>
      </c>
      <c r="AK167" s="42">
        <f t="shared" si="197"/>
        <v>306587.84326168359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351616.24960004061</v>
      </c>
      <c r="K168" s="11">
        <f t="shared" si="187"/>
        <v>3516.162496000406</v>
      </c>
      <c r="L168" s="24">
        <f t="shared" si="193"/>
        <v>38857.369604746433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L'!$B$264:$AV$384, 19)</f>
        <v>18.857333924466204</v>
      </c>
      <c r="S168" s="46">
        <f>VLOOKUP(I168, '[1]Lapse Rates'!$A$4:$F$24, 5)</f>
        <v>1.7512077999999999E-3</v>
      </c>
      <c r="T168" s="33">
        <f t="shared" ref="T168:T182" si="203">W167</f>
        <v>0.92079276839391477</v>
      </c>
      <c r="U168" s="33">
        <f t="shared" si="194"/>
        <v>1.7363696708837723E-2</v>
      </c>
      <c r="V168" s="39">
        <f t="shared" si="189"/>
        <v>1.6124994781950169E-3</v>
      </c>
      <c r="W168" s="32">
        <f t="shared" si="195"/>
        <v>0.90181657220688205</v>
      </c>
      <c r="X168" s="32"/>
      <c r="Y168" s="5">
        <f t="shared" si="200"/>
        <v>0</v>
      </c>
      <c r="Z168" s="5">
        <f t="shared" si="190"/>
        <v>5.5452810811709892</v>
      </c>
      <c r="AA168" s="5">
        <f t="shared" si="196"/>
        <v>0</v>
      </c>
      <c r="AB168" s="5">
        <f t="shared" si="181"/>
        <v>5.431000924635784</v>
      </c>
      <c r="AC168" s="32"/>
      <c r="AD168" s="5">
        <f t="shared" si="201"/>
        <v>317093.36094654811</v>
      </c>
      <c r="AE168" s="5">
        <f t="shared" si="183"/>
        <v>-3170.9336094654809</v>
      </c>
      <c r="AF168" s="5">
        <f t="shared" si="183"/>
        <v>-35042.219861928315</v>
      </c>
      <c r="AG168" s="5">
        <f>-U168*M168</f>
        <v>-10456.921705266634</v>
      </c>
      <c r="AH168" s="5">
        <f t="shared" si="184"/>
        <v>268423.28576988768</v>
      </c>
      <c r="AI168" s="42">
        <f t="shared" si="199"/>
        <v>0</v>
      </c>
      <c r="AJ168" s="42">
        <f t="shared" si="202"/>
        <v>30796.334113841869</v>
      </c>
      <c r="AK168" s="42">
        <f t="shared" si="197"/>
        <v>299219.61988372955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351616.24960004061</v>
      </c>
      <c r="K169" s="11">
        <f t="shared" si="187"/>
        <v>3516.162496000406</v>
      </c>
      <c r="L169" s="24">
        <f t="shared" si="193"/>
        <v>38857.369604746433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L'!$B$264:$AV$384, 19)</f>
        <v>20.782717177259045</v>
      </c>
      <c r="S169" s="46">
        <f>VLOOKUP(I169, '[1]Lapse Rates'!$A$4:$F$24, 5)</f>
        <v>1.6267663999999999E-3</v>
      </c>
      <c r="T169" s="33">
        <f t="shared" si="203"/>
        <v>0.90181657220688205</v>
      </c>
      <c r="U169" s="33">
        <f t="shared" si="194"/>
        <v>1.8742198765940837E-2</v>
      </c>
      <c r="V169" s="39">
        <f t="shared" si="189"/>
        <v>1.4670448986293294E-3</v>
      </c>
      <c r="W169" s="32">
        <f t="shared" si="195"/>
        <v>0.88160732854231183</v>
      </c>
      <c r="X169" s="32"/>
      <c r="Y169" s="5">
        <f t="shared" si="200"/>
        <v>0</v>
      </c>
      <c r="Z169" s="5">
        <f t="shared" si="190"/>
        <v>5.431000924635784</v>
      </c>
      <c r="AA169" s="5">
        <f t="shared" si="196"/>
        <v>0</v>
      </c>
      <c r="AB169" s="5">
        <f t="shared" si="181"/>
        <v>5.3092949986070792</v>
      </c>
      <c r="AC169" s="32"/>
      <c r="AD169" s="5">
        <f t="shared" si="201"/>
        <v>309987.4624819585</v>
      </c>
      <c r="AE169" s="5">
        <f t="shared" si="183"/>
        <v>-3099.8746248195853</v>
      </c>
      <c r="AF169" s="5">
        <f t="shared" si="183"/>
        <v>-34256.941811421733</v>
      </c>
      <c r="AG169" s="5">
        <f t="shared" ref="AG169:AG182" si="204">-U169*M169</f>
        <v>-11287.095620613783</v>
      </c>
      <c r="AH169" s="5">
        <f t="shared" si="184"/>
        <v>261343.5504251034</v>
      </c>
      <c r="AI169" s="42">
        <f t="shared" si="199"/>
        <v>0</v>
      </c>
      <c r="AJ169" s="42">
        <f t="shared" si="202"/>
        <v>30106.205149976031</v>
      </c>
      <c r="AK169" s="42">
        <f t="shared" si="197"/>
        <v>291449.75557507941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351616.24960004061</v>
      </c>
      <c r="K170" s="11">
        <f t="shared" si="187"/>
        <v>3516.162496000406</v>
      </c>
      <c r="L170" s="24">
        <f t="shared" si="193"/>
        <v>38857.369604746433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L'!$B$264:$AV$384, 19)</f>
        <v>23.001658700820663</v>
      </c>
      <c r="S170" s="46">
        <f>VLOOKUP(I170, '[1]Lapse Rates'!$A$4:$F$24, 5)</f>
        <v>1.427546E-3</v>
      </c>
      <c r="T170" s="33">
        <f t="shared" si="203"/>
        <v>0.88160732854231183</v>
      </c>
      <c r="U170" s="33">
        <f t="shared" si="194"/>
        <v>2.0278430879272526E-2</v>
      </c>
      <c r="V170" s="39">
        <f t="shared" si="189"/>
        <v>1.2585350154312631E-3</v>
      </c>
      <c r="W170" s="32">
        <f t="shared" si="195"/>
        <v>0.86007036264760806</v>
      </c>
      <c r="X170" s="32"/>
      <c r="Y170" s="5">
        <f t="shared" si="200"/>
        <v>0</v>
      </c>
      <c r="Z170" s="5">
        <f t="shared" si="190"/>
        <v>5.3092949986070792</v>
      </c>
      <c r="AA170" s="5">
        <f t="shared" si="196"/>
        <v>0</v>
      </c>
      <c r="AB170" s="5">
        <f t="shared" si="181"/>
        <v>5.179593144269063</v>
      </c>
      <c r="AC170" s="32"/>
      <c r="AD170" s="5">
        <f t="shared" si="201"/>
        <v>302414.71530629881</v>
      </c>
      <c r="AE170" s="5">
        <f t="shared" si="183"/>
        <v>-3024.1471530629879</v>
      </c>
      <c r="AF170" s="5">
        <f t="shared" si="183"/>
        <v>-33420.071967486409</v>
      </c>
      <c r="AG170" s="5">
        <f t="shared" si="204"/>
        <v>-12212.259149993415</v>
      </c>
      <c r="AH170" s="5">
        <f t="shared" si="184"/>
        <v>253758.237035756</v>
      </c>
      <c r="AI170" s="42">
        <f t="shared" si="199"/>
        <v>0</v>
      </c>
      <c r="AJ170" s="42">
        <f t="shared" si="202"/>
        <v>29370.7355776718</v>
      </c>
      <c r="AK170" s="42">
        <f t="shared" si="197"/>
        <v>283128.97261342779</v>
      </c>
    </row>
    <row r="171" spans="1:39" ht="15" x14ac:dyDescent="0.2">
      <c r="A171" s="12"/>
      <c r="B171" s="13">
        <v>1</v>
      </c>
      <c r="C171" s="10">
        <f>$H$161*0.14+$B$174</f>
        <v>49405.857092747654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351616.24960004061</v>
      </c>
      <c r="K171" s="11">
        <f t="shared" si="187"/>
        <v>3516.162496000406</v>
      </c>
      <c r="L171" s="24">
        <f t="shared" si="193"/>
        <v>38857.369604746433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L'!$B$264:$AV$384, 19)</f>
        <v>25.559823745758365</v>
      </c>
      <c r="S171" s="46">
        <f>VLOOKUP(I171, '[1]Lapse Rates'!$A$4:$F$24, 5)</f>
        <v>1.4710299999999999E-3</v>
      </c>
      <c r="T171" s="33">
        <f t="shared" si="203"/>
        <v>0.86007036264760806</v>
      </c>
      <c r="U171" s="33">
        <f t="shared" si="194"/>
        <v>2.1983246878223339E-2</v>
      </c>
      <c r="V171" s="39">
        <f t="shared" si="189"/>
        <v>1.2651893055655107E-3</v>
      </c>
      <c r="W171" s="32">
        <f t="shared" si="195"/>
        <v>0.83682192646381925</v>
      </c>
      <c r="X171" s="32"/>
      <c r="Y171" s="5">
        <f t="shared" si="200"/>
        <v>0</v>
      </c>
      <c r="Z171" s="5">
        <f t="shared" si="190"/>
        <v>5.179593144269063</v>
      </c>
      <c r="AA171" s="5">
        <f t="shared" si="196"/>
        <v>0</v>
      </c>
      <c r="AB171" s="5">
        <f t="shared" si="181"/>
        <v>5.0395843195237937</v>
      </c>
      <c r="AC171" s="32"/>
      <c r="AD171" s="5">
        <f t="shared" si="201"/>
        <v>294240.18736628909</v>
      </c>
      <c r="AE171" s="5">
        <f t="shared" si="183"/>
        <v>-2942.4018736628909</v>
      </c>
      <c r="AF171" s="5">
        <f t="shared" si="183"/>
        <v>-32516.698889960564</v>
      </c>
      <c r="AG171" s="5">
        <f t="shared" si="204"/>
        <v>-13238.948784225564</v>
      </c>
      <c r="AH171" s="5">
        <f t="shared" si="184"/>
        <v>245542.13781844007</v>
      </c>
      <c r="AI171" s="42">
        <f t="shared" si="199"/>
        <v>0</v>
      </c>
      <c r="AJ171" s="42">
        <f t="shared" si="202"/>
        <v>28576.820874914087</v>
      </c>
      <c r="AK171" s="42">
        <f t="shared" si="197"/>
        <v>274118.95869335416</v>
      </c>
    </row>
    <row r="172" spans="1:39" ht="15" x14ac:dyDescent="0.2">
      <c r="A172" s="12"/>
      <c r="B172" s="70" t="s">
        <v>49</v>
      </c>
      <c r="C172" s="10">
        <f>$H$161*0.11+$B$174</f>
        <v>38857.369604746433</v>
      </c>
      <c r="D172" s="1"/>
      <c r="E172" s="1"/>
      <c r="F172" s="1"/>
      <c r="I172" s="2">
        <f t="shared" si="186"/>
        <v>10</v>
      </c>
      <c r="J172" s="11">
        <f t="shared" si="176"/>
        <v>351616.24960004061</v>
      </c>
      <c r="K172" s="11">
        <f t="shared" si="187"/>
        <v>3516.162496000406</v>
      </c>
      <c r="L172" s="24">
        <f t="shared" si="193"/>
        <v>38857.369604746433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L'!$B$264:$AV$384, 19)</f>
        <v>28.604948049289384</v>
      </c>
      <c r="S172" s="46">
        <f>VLOOKUP(I172, '[1]Lapse Rates'!$A$4:$F$24, 5)</f>
        <v>1.273365E-3</v>
      </c>
      <c r="T172" s="33">
        <f t="shared" si="203"/>
        <v>0.83682192646381925</v>
      </c>
      <c r="U172" s="33">
        <f t="shared" si="194"/>
        <v>2.3937247733003812E-2</v>
      </c>
      <c r="V172" s="39">
        <f t="shared" si="189"/>
        <v>1.0655797523916012E-3</v>
      </c>
      <c r="W172" s="32">
        <f t="shared" si="195"/>
        <v>0.81181909897842386</v>
      </c>
      <c r="X172" s="32"/>
      <c r="Y172" s="5">
        <f t="shared" si="200"/>
        <v>0</v>
      </c>
      <c r="Z172" s="5">
        <f t="shared" si="190"/>
        <v>5.0395843195237937</v>
      </c>
      <c r="AA172" s="5">
        <f t="shared" si="196"/>
        <v>0</v>
      </c>
      <c r="AB172" s="5">
        <f t="shared" si="181"/>
        <v>4.8890100415867721</v>
      </c>
      <c r="AC172" s="32"/>
      <c r="AD172" s="5">
        <f t="shared" si="201"/>
        <v>285448.78693647758</v>
      </c>
      <c r="AE172" s="5">
        <f t="shared" si="183"/>
        <v>-2854.4878693647756</v>
      </c>
      <c r="AF172" s="5">
        <f t="shared" si="183"/>
        <v>-31545.154781196845</v>
      </c>
      <c r="AG172" s="5">
        <f t="shared" si="204"/>
        <v>-14415.704764999153</v>
      </c>
      <c r="AH172" s="5">
        <f>SUM(AD172:AG172)</f>
        <v>236633.43952091679</v>
      </c>
      <c r="AI172" s="42">
        <f t="shared" si="199"/>
        <v>0</v>
      </c>
      <c r="AJ172" s="42">
        <f t="shared" si="202"/>
        <v>27722.99512170551</v>
      </c>
      <c r="AK172" s="42">
        <f t="shared" si="197"/>
        <v>264356.43464262231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351616.24960004061</v>
      </c>
      <c r="K173" s="11">
        <f t="shared" si="187"/>
        <v>3516.162496000406</v>
      </c>
      <c r="L173" s="24">
        <f t="shared" si="193"/>
        <v>38857.369604746433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L'!$B$264:$AV$384, 19)</f>
        <v>32.114271790051568</v>
      </c>
      <c r="S173" s="46">
        <f>VLOOKUP(I173, '[1]Lapse Rates'!$A$4:$F$24, 5)</f>
        <v>1.2241776999999999E-3</v>
      </c>
      <c r="T173" s="33">
        <f t="shared" si="203"/>
        <v>0.81181909897842386</v>
      </c>
      <c r="U173" s="33">
        <f t="shared" si="194"/>
        <v>2.6070979188947876E-2</v>
      </c>
      <c r="V173" s="39">
        <f t="shared" si="189"/>
        <v>9.9381083740347916E-4</v>
      </c>
      <c r="W173" s="32">
        <f t="shared" si="195"/>
        <v>0.78475430895207254</v>
      </c>
      <c r="X173" s="31"/>
      <c r="Y173" s="5">
        <f t="shared" si="200"/>
        <v>0</v>
      </c>
      <c r="Z173" s="5">
        <f t="shared" si="190"/>
        <v>4.8890100415867721</v>
      </c>
      <c r="AA173" s="5">
        <f t="shared" si="196"/>
        <v>0</v>
      </c>
      <c r="AB173" s="5">
        <f t="shared" si="181"/>
        <v>4.7260180272589771</v>
      </c>
      <c r="AC173" s="32"/>
      <c r="AD173" s="5">
        <f t="shared" si="201"/>
        <v>275932.36697119934</v>
      </c>
      <c r="AE173" s="5">
        <f t="shared" si="183"/>
        <v>-2759.3236697119933</v>
      </c>
      <c r="AF173" s="5">
        <f t="shared" si="183"/>
        <v>-30493.488231868054</v>
      </c>
      <c r="AG173" s="5">
        <f t="shared" si="204"/>
        <v>-15700.69972598089</v>
      </c>
      <c r="AH173" s="5">
        <f t="shared" ref="AH173:AH182" si="205">SUM(AD173:AG173)</f>
        <v>226978.8553436384</v>
      </c>
      <c r="AI173" s="42">
        <f t="shared" si="199"/>
        <v>0</v>
      </c>
      <c r="AJ173" s="42">
        <f t="shared" si="202"/>
        <v>26798.755159760993</v>
      </c>
      <c r="AK173" s="42">
        <f t="shared" ref="AK173:AK182" si="206">SUM(AH173:AJ173)</f>
        <v>253777.6105033994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351616.24960004061</v>
      </c>
      <c r="K174" s="11">
        <f t="shared" si="187"/>
        <v>3516.162496000406</v>
      </c>
      <c r="L174" s="24">
        <f t="shared" si="193"/>
        <v>38857.369604746433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L'!$B$264:$AV$384, 19)</f>
        <v>36.142004185452102</v>
      </c>
      <c r="S174" s="46">
        <f>VLOOKUP(I174, '[1]Lapse Rates'!$A$4:$F$24, 5)</f>
        <v>1.0124068E-3</v>
      </c>
      <c r="T174" s="33">
        <f t="shared" si="203"/>
        <v>0.78475430895207254</v>
      </c>
      <c r="U174" s="33">
        <f t="shared" si="194"/>
        <v>2.8362593518697379E-2</v>
      </c>
      <c r="V174" s="39">
        <f t="shared" si="189"/>
        <v>7.9449059871237917E-4</v>
      </c>
      <c r="W174" s="32">
        <f t="shared" si="195"/>
        <v>0.75559722483466274</v>
      </c>
      <c r="X174" s="31"/>
      <c r="Y174" s="5">
        <f t="shared" si="200"/>
        <v>0</v>
      </c>
      <c r="Z174" s="5">
        <f t="shared" si="190"/>
        <v>4.7260180272589771</v>
      </c>
      <c r="AA174" s="5">
        <f t="shared" si="196"/>
        <v>0</v>
      </c>
      <c r="AB174" s="5">
        <f t="shared" si="181"/>
        <v>4.5504256111495414</v>
      </c>
      <c r="AC174" s="32"/>
      <c r="AD174" s="5">
        <f t="shared" si="201"/>
        <v>265680.26240456279</v>
      </c>
      <c r="AE174" s="5">
        <f t="shared" si="183"/>
        <v>-2656.8026240456279</v>
      </c>
      <c r="AF174" s="5">
        <f t="shared" si="183"/>
        <v>-29360.52063772118</v>
      </c>
      <c r="AG174" s="5">
        <f t="shared" si="204"/>
        <v>-17080.776332171605</v>
      </c>
      <c r="AH174" s="5">
        <f t="shared" si="205"/>
        <v>216582.16281062437</v>
      </c>
      <c r="AI174" s="42">
        <f t="shared" si="199"/>
        <v>0</v>
      </c>
      <c r="AJ174" s="42">
        <f t="shared" si="202"/>
        <v>25803.065026837212</v>
      </c>
      <c r="AK174" s="42">
        <f t="shared" si="206"/>
        <v>242385.22783746157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351616.24960004061</v>
      </c>
      <c r="K175" s="11">
        <f t="shared" si="187"/>
        <v>3516.162496000406</v>
      </c>
      <c r="L175" s="24">
        <f t="shared" si="193"/>
        <v>38857.369604746433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L'!$B$264:$AV$384, 19)</f>
        <v>40.791302695105252</v>
      </c>
      <c r="S175" s="46">
        <f>VLOOKUP(I175, '[1]Lapse Rates'!$A$4:$F$24, 5)</f>
        <v>8.7385670000000003E-4</v>
      </c>
      <c r="T175" s="33">
        <f t="shared" si="203"/>
        <v>0.75559722483466274</v>
      </c>
      <c r="U175" s="33">
        <f t="shared" si="194"/>
        <v>3.0821795113812226E-2</v>
      </c>
      <c r="V175" s="39">
        <f t="shared" si="189"/>
        <v>6.602836974231764E-4</v>
      </c>
      <c r="W175" s="32">
        <f t="shared" si="195"/>
        <v>0.7241151460234273</v>
      </c>
      <c r="X175" s="31"/>
      <c r="Y175" s="5">
        <f t="shared" si="200"/>
        <v>0</v>
      </c>
      <c r="Z175" s="5">
        <f t="shared" si="190"/>
        <v>4.5504256111495414</v>
      </c>
      <c r="AA175" s="5">
        <f t="shared" si="196"/>
        <v>0</v>
      </c>
      <c r="AB175" s="5">
        <f t="shared" si="181"/>
        <v>4.3608314027454256</v>
      </c>
      <c r="AC175" s="32"/>
      <c r="AD175" s="5">
        <f t="shared" si="201"/>
        <v>254610.65192334328</v>
      </c>
      <c r="AE175" s="5">
        <f t="shared" si="183"/>
        <v>-2546.1065192334327</v>
      </c>
      <c r="AF175" s="5">
        <f t="shared" si="183"/>
        <v>-28137.209865427249</v>
      </c>
      <c r="AG175" s="5">
        <f t="shared" si="204"/>
        <v>-18561.778849596023</v>
      </c>
      <c r="AH175" s="5">
        <f t="shared" si="205"/>
        <v>205365.55668908657</v>
      </c>
      <c r="AI175" s="42">
        <f t="shared" si="199"/>
        <v>0</v>
      </c>
      <c r="AJ175" s="42">
        <f t="shared" si="202"/>
        <v>24727.978300895629</v>
      </c>
      <c r="AK175" s="42">
        <f t="shared" si="206"/>
        <v>230093.5349899822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351616.24960004061</v>
      </c>
      <c r="K176" s="11">
        <f t="shared" si="187"/>
        <v>3516.162496000406</v>
      </c>
      <c r="L176" s="24">
        <f t="shared" si="193"/>
        <v>38857.369604746433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L'!$B$264:$AV$384, 19)</f>
        <v>45.985350859190618</v>
      </c>
      <c r="S176" s="46">
        <f>VLOOKUP(I176, '[1]Lapse Rates'!$A$4:$F$24, 5)</f>
        <v>8.3940749999999998E-4</v>
      </c>
      <c r="T176" s="33">
        <f t="shared" si="203"/>
        <v>0.7241151460234273</v>
      </c>
      <c r="U176" s="33">
        <f t="shared" si="194"/>
        <v>3.3298689052341353E-2</v>
      </c>
      <c r="V176" s="39">
        <f t="shared" si="189"/>
        <v>6.0782768443566008E-4</v>
      </c>
      <c r="W176" s="32">
        <f t="shared" si="195"/>
        <v>0.69020862928665028</v>
      </c>
      <c r="X176" s="31"/>
      <c r="Y176" s="5">
        <f t="shared" si="200"/>
        <v>0</v>
      </c>
      <c r="Z176" s="5">
        <f t="shared" si="190"/>
        <v>4.3608314027454256</v>
      </c>
      <c r="AA176" s="5">
        <f t="shared" si="196"/>
        <v>0</v>
      </c>
      <c r="AB176" s="5">
        <f t="shared" si="181"/>
        <v>4.1566365260667011</v>
      </c>
      <c r="AC176" s="32"/>
      <c r="AD176" s="5">
        <f t="shared" si="201"/>
        <v>242688.56967135673</v>
      </c>
      <c r="AE176" s="5">
        <f t="shared" si="183"/>
        <v>-2426.8856967135671</v>
      </c>
      <c r="AF176" s="5">
        <f t="shared" si="183"/>
        <v>-26819.691812576784</v>
      </c>
      <c r="AG176" s="5">
        <f t="shared" si="204"/>
        <v>-20053.436209302479</v>
      </c>
      <c r="AH176" s="5">
        <f t="shared" si="205"/>
        <v>193388.55595276388</v>
      </c>
      <c r="AI176" s="42">
        <f t="shared" si="199"/>
        <v>0</v>
      </c>
      <c r="AJ176" s="42">
        <f t="shared" si="202"/>
        <v>23570.098995473105</v>
      </c>
      <c r="AK176" s="42">
        <f t="shared" si="206"/>
        <v>216958.654948237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351616.24960004061</v>
      </c>
      <c r="K177" s="11">
        <f t="shared" si="187"/>
        <v>3516.162496000406</v>
      </c>
      <c r="L177" s="24">
        <f t="shared" si="193"/>
        <v>38857.369604746433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L'!$B$264:$AV$384, 19)</f>
        <v>51.759836899387579</v>
      </c>
      <c r="S177" s="46">
        <f>VLOOKUP(I177, '[1]Lapse Rates'!$A$4:$F$24, 5)</f>
        <v>7.2940090000000004E-4</v>
      </c>
      <c r="T177" s="33">
        <f t="shared" si="203"/>
        <v>0.69020862928665028</v>
      </c>
      <c r="U177" s="33">
        <f t="shared" si="194"/>
        <v>3.5725086078426886E-2</v>
      </c>
      <c r="V177" s="39">
        <f t="shared" si="189"/>
        <v>5.0343879538944912E-4</v>
      </c>
      <c r="W177" s="32">
        <f t="shared" si="195"/>
        <v>0.65398010441283394</v>
      </c>
      <c r="X177" s="31"/>
      <c r="Y177" s="5">
        <f t="shared" si="200"/>
        <v>0</v>
      </c>
      <c r="Z177" s="5">
        <f t="shared" si="190"/>
        <v>4.1566365260667011</v>
      </c>
      <c r="AA177" s="5">
        <f t="shared" si="196"/>
        <v>0</v>
      </c>
      <c r="AB177" s="5">
        <f t="shared" si="181"/>
        <v>3.9384578430043655</v>
      </c>
      <c r="AC177" s="32"/>
      <c r="AD177" s="5">
        <f t="shared" si="201"/>
        <v>229950.03162668363</v>
      </c>
      <c r="AE177" s="5">
        <f t="shared" si="183"/>
        <v>-2299.5003162668363</v>
      </c>
      <c r="AF177" s="5">
        <f t="shared" si="183"/>
        <v>-25411.946631320152</v>
      </c>
      <c r="AG177" s="5">
        <f t="shared" si="204"/>
        <v>-21514.682863924947</v>
      </c>
      <c r="AH177" s="5">
        <f t="shared" si="205"/>
        <v>180723.9018151717</v>
      </c>
      <c r="AI177" s="42">
        <f t="shared" si="199"/>
        <v>0</v>
      </c>
      <c r="AJ177" s="42">
        <f t="shared" si="202"/>
        <v>22332.924887595098</v>
      </c>
      <c r="AK177" s="42">
        <f t="shared" si="206"/>
        <v>203056.82670276679</v>
      </c>
    </row>
    <row r="178" spans="1:39" ht="15" x14ac:dyDescent="0.2">
      <c r="I178" s="2">
        <f t="shared" si="186"/>
        <v>16</v>
      </c>
      <c r="J178" s="11">
        <f t="shared" si="176"/>
        <v>351616.24960004061</v>
      </c>
      <c r="K178" s="11">
        <f t="shared" si="187"/>
        <v>3516.162496000406</v>
      </c>
      <c r="L178" s="24">
        <f t="shared" si="193"/>
        <v>38857.369604746433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L'!$B$264:$AV$384, 19)</f>
        <v>58.055700267359583</v>
      </c>
      <c r="S178" s="46">
        <f>VLOOKUP(I178, '[1]Lapse Rates'!$A$4:$F$24, 5)</f>
        <v>6.1234970000000001E-4</v>
      </c>
      <c r="T178" s="33">
        <f t="shared" si="203"/>
        <v>0.65398010441283394</v>
      </c>
      <c r="U178" s="33">
        <f t="shared" si="194"/>
        <v>3.7967272922608014E-2</v>
      </c>
      <c r="V178" s="39">
        <f t="shared" si="189"/>
        <v>4.0046452074316756E-4</v>
      </c>
      <c r="W178" s="32">
        <f t="shared" si="195"/>
        <v>0.61561236696948274</v>
      </c>
      <c r="X178" s="31"/>
      <c r="Y178" s="5">
        <f t="shared" si="200"/>
        <v>0</v>
      </c>
      <c r="Z178" s="5">
        <f t="shared" si="190"/>
        <v>3.9384578430043655</v>
      </c>
      <c r="AA178" s="5">
        <f t="shared" si="196"/>
        <v>0</v>
      </c>
      <c r="AB178" s="5">
        <f t="shared" si="181"/>
        <v>3.7073962014766462</v>
      </c>
      <c r="AC178" s="32"/>
      <c r="AD178" s="5">
        <f t="shared" si="201"/>
        <v>216459.31168121344</v>
      </c>
      <c r="AE178" s="5">
        <f t="shared" si="183"/>
        <v>-2164.5931168121342</v>
      </c>
      <c r="AF178" s="5">
        <f t="shared" si="183"/>
        <v>-23921.077276585984</v>
      </c>
      <c r="AG178" s="5">
        <f t="shared" si="204"/>
        <v>-22864.992804909303</v>
      </c>
      <c r="AH178" s="5">
        <f t="shared" si="205"/>
        <v>167508.64848290602</v>
      </c>
      <c r="AI178" s="42">
        <f t="shared" si="199"/>
        <v>0</v>
      </c>
      <c r="AJ178" s="42">
        <f t="shared" si="202"/>
        <v>21022.698253882169</v>
      </c>
      <c r="AK178" s="42">
        <f t="shared" si="206"/>
        <v>188531.3467367882</v>
      </c>
    </row>
    <row r="179" spans="1:39" ht="15" x14ac:dyDescent="0.2">
      <c r="I179" s="2">
        <f t="shared" si="186"/>
        <v>17</v>
      </c>
      <c r="J179" s="11">
        <f t="shared" si="176"/>
        <v>351616.24960004061</v>
      </c>
      <c r="K179" s="11">
        <f t="shared" si="187"/>
        <v>3516.162496000406</v>
      </c>
      <c r="L179" s="24">
        <f t="shared" si="193"/>
        <v>38857.369604746433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L'!$B$264:$AV$384, 19)</f>
        <v>64.968754065326806</v>
      </c>
      <c r="S179" s="46">
        <f>VLOOKUP(I179, '[1]Lapse Rates'!$A$4:$F$24, 5)</f>
        <v>4.6742110000000002E-4</v>
      </c>
      <c r="T179" s="33">
        <f t="shared" si="203"/>
        <v>0.61561236696948274</v>
      </c>
      <c r="U179" s="33">
        <f t="shared" si="194"/>
        <v>3.9995568469214045E-2</v>
      </c>
      <c r="V179" s="39">
        <f t="shared" si="189"/>
        <v>2.8775020974247927E-4</v>
      </c>
      <c r="W179" s="32">
        <f t="shared" si="195"/>
        <v>0.57532904829052622</v>
      </c>
      <c r="X179" s="31"/>
      <c r="Y179" s="5">
        <f t="shared" si="200"/>
        <v>0</v>
      </c>
      <c r="Z179" s="5">
        <f t="shared" si="190"/>
        <v>3.7073962014766462</v>
      </c>
      <c r="AA179" s="5">
        <f t="shared" si="196"/>
        <v>0</v>
      </c>
      <c r="AB179" s="5">
        <f t="shared" si="181"/>
        <v>3.4647983742295532</v>
      </c>
      <c r="AC179" s="32"/>
      <c r="AD179" s="5">
        <f t="shared" si="201"/>
        <v>202295.04224587549</v>
      </c>
      <c r="AE179" s="5">
        <f t="shared" si="183"/>
        <v>-2022.9504224587547</v>
      </c>
      <c r="AF179" s="5">
        <f t="shared" si="183"/>
        <v>-22355.773473771987</v>
      </c>
      <c r="AG179" s="5">
        <f t="shared" si="204"/>
        <v>-24086.491203646307</v>
      </c>
      <c r="AH179" s="5">
        <f t="shared" si="205"/>
        <v>153829.82714599842</v>
      </c>
      <c r="AI179" s="42">
        <f t="shared" si="199"/>
        <v>0</v>
      </c>
      <c r="AJ179" s="42">
        <f t="shared" si="202"/>
        <v>19647.055903444547</v>
      </c>
      <c r="AK179" s="42">
        <f t="shared" si="206"/>
        <v>173476.88304944296</v>
      </c>
    </row>
    <row r="180" spans="1:39" ht="15" x14ac:dyDescent="0.2">
      <c r="I180" s="2">
        <f t="shared" si="186"/>
        <v>18</v>
      </c>
      <c r="J180" s="11">
        <f t="shared" si="176"/>
        <v>351616.24960004061</v>
      </c>
      <c r="K180" s="11">
        <f t="shared" si="187"/>
        <v>3516.162496000406</v>
      </c>
      <c r="L180" s="24">
        <f t="shared" si="193"/>
        <v>38857.369604746433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L'!$B$264:$AV$384, 19)</f>
        <v>72.738538379727459</v>
      </c>
      <c r="S180" s="46">
        <f>VLOOKUP(I180, '[1]Lapse Rates'!$A$4:$F$24, 5)</f>
        <v>4.0205260000000001E-4</v>
      </c>
      <c r="T180" s="33">
        <f t="shared" si="203"/>
        <v>0.57532904829052622</v>
      </c>
      <c r="U180" s="33">
        <f t="shared" si="194"/>
        <v>4.1848594060052514E-2</v>
      </c>
      <c r="V180" s="39">
        <f t="shared" si="189"/>
        <v>2.3131253972073163E-4</v>
      </c>
      <c r="W180" s="32">
        <f t="shared" si="195"/>
        <v>0.53324914169075299</v>
      </c>
      <c r="X180" s="31"/>
      <c r="Y180" s="5">
        <f t="shared" si="200"/>
        <v>0</v>
      </c>
      <c r="Z180" s="5">
        <f t="shared" si="200"/>
        <v>3.4647983742295532</v>
      </c>
      <c r="AA180" s="5">
        <f t="shared" si="196"/>
        <v>0</v>
      </c>
      <c r="AB180" s="5">
        <f t="shared" si="181"/>
        <v>3.2113809735128047</v>
      </c>
      <c r="AC180" s="32"/>
      <c r="AD180" s="5">
        <f t="shared" si="201"/>
        <v>187499.06330374323</v>
      </c>
      <c r="AE180" s="5">
        <f t="shared" si="183"/>
        <v>-1874.9906330374322</v>
      </c>
      <c r="AF180" s="5">
        <f t="shared" si="183"/>
        <v>-20720.65899009139</v>
      </c>
      <c r="AG180" s="5">
        <f t="shared" si="204"/>
        <v>-25202.436952191365</v>
      </c>
      <c r="AH180" s="5">
        <f t="shared" si="205"/>
        <v>139700.97672842303</v>
      </c>
      <c r="AI180" s="42">
        <f t="shared" si="199"/>
        <v>0</v>
      </c>
      <c r="AJ180" s="42">
        <f t="shared" si="202"/>
        <v>18210.061425716751</v>
      </c>
      <c r="AK180" s="42">
        <f t="shared" si="206"/>
        <v>157911.03815413979</v>
      </c>
    </row>
    <row r="181" spans="1:39" ht="15" x14ac:dyDescent="0.2">
      <c r="I181" s="2">
        <f t="shared" si="186"/>
        <v>19</v>
      </c>
      <c r="J181" s="11">
        <f t="shared" si="176"/>
        <v>351616.24960004061</v>
      </c>
      <c r="K181" s="11">
        <f t="shared" si="187"/>
        <v>3516.162496000406</v>
      </c>
      <c r="L181" s="24">
        <f t="shared" si="193"/>
        <v>38857.369604746433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L'!$B$264:$AV$384, 19)</f>
        <v>81.460037805363854</v>
      </c>
      <c r="S181" s="46">
        <f>VLOOKUP(I181, '[1]Lapse Rates'!$A$4:$F$24, 5)</f>
        <v>3.3283375800000001E-2</v>
      </c>
      <c r="T181" s="33">
        <f t="shared" si="203"/>
        <v>0.53324914169075299</v>
      </c>
      <c r="U181" s="33">
        <f t="shared" si="194"/>
        <v>4.3438495241806561E-2</v>
      </c>
      <c r="V181" s="39">
        <f t="shared" si="189"/>
        <v>1.774833157792078E-2</v>
      </c>
      <c r="W181" s="32">
        <f t="shared" si="195"/>
        <v>0.47206231487102568</v>
      </c>
      <c r="X181" s="31"/>
      <c r="Y181" s="5">
        <f t="shared" si="200"/>
        <v>0</v>
      </c>
      <c r="Z181" s="5">
        <f t="shared" si="200"/>
        <v>3.2113809735128047</v>
      </c>
      <c r="AA181" s="5">
        <f t="shared" si="196"/>
        <v>0</v>
      </c>
      <c r="AB181" s="5">
        <f t="shared" si="181"/>
        <v>2.842896158224629</v>
      </c>
      <c r="AC181" s="32"/>
      <c r="AD181" s="5">
        <f t="shared" si="201"/>
        <v>165984.78073246352</v>
      </c>
      <c r="AE181" s="5">
        <f t="shared" si="183"/>
        <v>-1659.8478073246351</v>
      </c>
      <c r="AF181" s="5">
        <f t="shared" si="183"/>
        <v>-18343.099845415632</v>
      </c>
      <c r="AG181" s="5">
        <f t="shared" si="204"/>
        <v>-26159.921550977924</v>
      </c>
      <c r="AH181" s="5">
        <f t="shared" si="205"/>
        <v>119821.91152874535</v>
      </c>
      <c r="AI181" s="42">
        <f t="shared" si="199"/>
        <v>0</v>
      </c>
      <c r="AJ181" s="42">
        <f t="shared" si="202"/>
        <v>16120.590956429627</v>
      </c>
      <c r="AK181" s="42">
        <f t="shared" si="206"/>
        <v>135942.50248517498</v>
      </c>
    </row>
    <row r="182" spans="1:39" ht="15" x14ac:dyDescent="0.2">
      <c r="I182" s="2">
        <f t="shared" si="186"/>
        <v>20</v>
      </c>
      <c r="J182" s="11">
        <f t="shared" si="176"/>
        <v>351616.24960004061</v>
      </c>
      <c r="K182" s="11">
        <f t="shared" si="187"/>
        <v>3516.162496000406</v>
      </c>
      <c r="L182" s="24">
        <f t="shared" si="193"/>
        <v>38857.369604746433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L'!$B$264:$AV$384, 19)</f>
        <v>91.285700955830947</v>
      </c>
      <c r="S182" s="46">
        <f>VLOOKUP(I182, '[1]Lapse Rates'!$A$4:$F$24, 5)</f>
        <v>0</v>
      </c>
      <c r="T182" s="33">
        <f t="shared" si="203"/>
        <v>0.47206231487102568</v>
      </c>
      <c r="U182" s="33">
        <f t="shared" si="194"/>
        <v>4.3092539307833758E-2</v>
      </c>
      <c r="V182" s="39">
        <f t="shared" si="189"/>
        <v>0</v>
      </c>
      <c r="W182" s="32">
        <f t="shared" si="195"/>
        <v>0.42896977556319194</v>
      </c>
      <c r="X182" s="31"/>
      <c r="Y182" s="5">
        <f t="shared" si="200"/>
        <v>0</v>
      </c>
      <c r="Z182" s="5">
        <f t="shared" si="200"/>
        <v>2.842896158224629</v>
      </c>
      <c r="AA182" s="5">
        <f t="shared" si="196"/>
        <v>0</v>
      </c>
      <c r="AB182" s="5">
        <f t="shared" si="181"/>
        <v>2.5833803896764551</v>
      </c>
      <c r="AC182" s="32"/>
      <c r="AD182" s="5">
        <f>$W182*J182</f>
        <v>150832.74367530071</v>
      </c>
      <c r="AE182" s="5">
        <f t="shared" si="183"/>
        <v>-1508.3274367530069</v>
      </c>
      <c r="AF182" s="5">
        <f t="shared" si="183"/>
        <v>-16668.637118324074</v>
      </c>
      <c r="AG182" s="5">
        <f t="shared" si="204"/>
        <v>-25951.576854817416</v>
      </c>
      <c r="AH182" s="5">
        <f t="shared" si="205"/>
        <v>106704.2022654062</v>
      </c>
      <c r="AI182" s="42">
        <f t="shared" si="199"/>
        <v>0</v>
      </c>
      <c r="AJ182" s="42">
        <f t="shared" si="202"/>
        <v>14649.004121114653</v>
      </c>
      <c r="AK182" s="42">
        <f t="shared" si="206"/>
        <v>121353.20638652085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5730378.2714615297</v>
      </c>
      <c r="AE185" s="21">
        <f t="shared" ref="AE185:AK185" si="207">SUM(AE162:AE182)</f>
        <v>-190967.65142881448</v>
      </c>
      <c r="AF185" s="21">
        <f t="shared" si="207"/>
        <v>-605508.59365472104</v>
      </c>
      <c r="AG185" s="21">
        <f t="shared" si="207"/>
        <v>-320436.51723692683</v>
      </c>
      <c r="AH185" s="21">
        <f t="shared" si="207"/>
        <v>4613465.509141067</v>
      </c>
      <c r="AI185" s="21">
        <f t="shared" si="207"/>
        <v>0</v>
      </c>
      <c r="AJ185" s="21">
        <f t="shared" si="207"/>
        <v>522729.42414243438</v>
      </c>
      <c r="AK185" s="21">
        <f t="shared" si="207"/>
        <v>5136194.9332835013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2915495.4911629301</v>
      </c>
      <c r="AE187" s="21">
        <f t="shared" ref="AE187:AK187" si="208">AE162+NPV($D$6,AE163:AE182)</f>
        <v>-163128.50450424117</v>
      </c>
      <c r="AF187" s="21">
        <f t="shared" si="208"/>
        <v>-297856.13937837054</v>
      </c>
      <c r="AG187" s="21">
        <f t="shared" si="208"/>
        <v>-110723.10773113043</v>
      </c>
      <c r="AH187" s="21">
        <f t="shared" si="208"/>
        <v>2343787.7395491879</v>
      </c>
      <c r="AI187" s="21">
        <f t="shared" si="208"/>
        <v>0</v>
      </c>
      <c r="AJ187" s="21">
        <f t="shared" si="208"/>
        <v>249315.4944274945</v>
      </c>
      <c r="AK187" s="21">
        <f t="shared" si="208"/>
        <v>2593103.2339766826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4288492.1121130306</v>
      </c>
      <c r="AE189" s="21">
        <f t="shared" ref="AE189:AK189" si="209">AE162+NPV($D$7,AE163:AE182)</f>
        <v>-176670.6198012321</v>
      </c>
      <c r="AF189" s="21">
        <f t="shared" si="209"/>
        <v>-447511.04865057435</v>
      </c>
      <c r="AG189" s="21">
        <f t="shared" si="209"/>
        <v>-206619.42055997826</v>
      </c>
      <c r="AH189" s="21">
        <f t="shared" si="209"/>
        <v>3457691.0231012451</v>
      </c>
      <c r="AI189" s="21">
        <f t="shared" si="209"/>
        <v>0</v>
      </c>
      <c r="AJ189" s="21">
        <f t="shared" si="209"/>
        <v>382680.38868847542</v>
      </c>
      <c r="AK189" s="21">
        <f t="shared" si="209"/>
        <v>3840371.4117897213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319448.08111665916</v>
      </c>
    </row>
    <row r="192" spans="1:39" ht="15" x14ac:dyDescent="0.2">
      <c r="G192" s="58" t="s">
        <v>115</v>
      </c>
      <c r="H192" s="57"/>
      <c r="I192" s="57"/>
      <c r="J192" s="11">
        <f>H$191</f>
        <v>319448.08111665916</v>
      </c>
      <c r="K192" s="11">
        <f>J192*$C$10</f>
        <v>127779.23244666366</v>
      </c>
      <c r="L192" s="24">
        <f>$C$201</f>
        <v>44905.765061445782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319448.08111665916</v>
      </c>
      <c r="AE192" s="5">
        <f>-$W192*K192</f>
        <v>-127779.23244666366</v>
      </c>
      <c r="AF192" s="5">
        <f>-$W192*L192</f>
        <v>-44905.765061445782</v>
      </c>
      <c r="AG192" s="5"/>
      <c r="AH192" s="5">
        <f>SUM(AD192:AG192)</f>
        <v>146763.08360854973</v>
      </c>
      <c r="AI192" s="42">
        <f>Y192-AA192</f>
        <v>0</v>
      </c>
      <c r="AJ192" s="42"/>
      <c r="AK192" s="42">
        <f>SUM(AH192:AJ192)</f>
        <v>146763.08360854973</v>
      </c>
      <c r="AL192" s="6" t="s">
        <v>39</v>
      </c>
      <c r="AM192" s="36">
        <f>AK219</f>
        <v>3489142.8279472203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319448.08111665916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L'!$B$264:$AV$384, 22)</f>
        <v>11.622464747559633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1.1622464747559633E-2</v>
      </c>
      <c r="V193" s="39">
        <f>MIN(S193*T193,T193-U193)</f>
        <v>2.3220462500000002E-3</v>
      </c>
      <c r="W193" s="32">
        <f>T193-SUM(U193:V193)</f>
        <v>0.98605548900244033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5.9383121108645067</v>
      </c>
      <c r="AC193" s="32"/>
      <c r="AD193" s="5">
        <f t="shared" ref="AD193:AD195" si="218">$W193*J193</f>
        <v>314993.5338363786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-6999.3853224580898</v>
      </c>
      <c r="AH193" s="5">
        <f t="shared" ref="AH193:AH201" si="220">SUM(AD193:AG193)</f>
        <v>307994.14851392049</v>
      </c>
      <c r="AI193" s="42">
        <f>-M193*$W192*(N193-N192)/1000</f>
        <v>0</v>
      </c>
      <c r="AJ193" s="42">
        <f>$D$6*SUM(Y193:Z193,AD193:AE193)</f>
        <v>30901.456455997741</v>
      </c>
      <c r="AK193" s="42">
        <f t="shared" ref="AK193" si="221">SUM(AH193:AJ193)</f>
        <v>338895.6049699182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319448.08111665916</v>
      </c>
      <c r="K194" s="11">
        <f t="shared" ref="K194:K212" si="223">J194*$C$11</f>
        <v>3194.4808111665916</v>
      </c>
      <c r="L194" s="24">
        <f>$C$202</f>
        <v>35322.322627946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L'!$B$264:$AV$384, 22)</f>
        <v>12.761618905651584</v>
      </c>
      <c r="S194" s="46">
        <f>VLOOKUP(I194, '[1]Lapse Rates'!$A$4:$F$24, 5)</f>
        <v>2.1348066000000001E-3</v>
      </c>
      <c r="T194" s="33">
        <f t="shared" ref="T194:T196" si="224">W193</f>
        <v>0.98605548900244033</v>
      </c>
      <c r="U194" s="33">
        <f>T194*R194/1000</f>
        <v>1.2583664370475062E-2</v>
      </c>
      <c r="V194" s="39">
        <f t="shared" ref="V194:V212" si="225">MIN(S194*T194,T194-U194)</f>
        <v>2.1050377658886374E-3</v>
      </c>
      <c r="W194" s="32">
        <f>T194-SUM(U194:V194)</f>
        <v>0.97136678686607658</v>
      </c>
      <c r="X194" s="32"/>
      <c r="Y194" s="5">
        <f t="shared" ref="Y194:Z209" si="226">AA193</f>
        <v>0</v>
      </c>
      <c r="Z194" s="5">
        <f t="shared" si="226"/>
        <v>5.9383121108645067</v>
      </c>
      <c r="AA194" s="5">
        <f>O194*W194</f>
        <v>0</v>
      </c>
      <c r="AB194" s="5">
        <f t="shared" si="217"/>
        <v>5.8498524868757045</v>
      </c>
      <c r="AC194" s="32"/>
      <c r="AD194" s="5">
        <f t="shared" si="218"/>
        <v>310301.256124823</v>
      </c>
      <c r="AE194" s="5">
        <f t="shared" si="219"/>
        <v>-3103.0125612482302</v>
      </c>
      <c r="AF194" s="5">
        <f t="shared" si="219"/>
        <v>-34310.931035754817</v>
      </c>
      <c r="AG194" s="5">
        <f t="shared" ref="AG194:AG197" si="227">-U194*M194</f>
        <v>-7578.2476101668262</v>
      </c>
      <c r="AH194" s="5">
        <f t="shared" si="220"/>
        <v>265309.06491765316</v>
      </c>
      <c r="AI194" s="42">
        <f>-M194*($W193*N194-$W192*N193)/1000</f>
        <v>0</v>
      </c>
      <c r="AJ194" s="42">
        <f t="shared" ref="AJ194:AJ195" si="228">$D$6*SUM(Y194:Z194,AD194:AE194)</f>
        <v>30136.730242004764</v>
      </c>
      <c r="AK194" s="42">
        <f>SUM(AH194:AJ194)</f>
        <v>295445.79515965795</v>
      </c>
      <c r="AL194" s="48" t="s">
        <v>59</v>
      </c>
      <c r="AM194" s="54">
        <f>AK219/AD219</f>
        <v>0.89189249456398811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319448.08111665916</v>
      </c>
      <c r="K195" s="11">
        <f t="shared" si="223"/>
        <v>3194.4808111665916</v>
      </c>
      <c r="L195" s="24">
        <f t="shared" ref="L195:L212" si="229">$C$202</f>
        <v>35322.322627946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L'!$B$264:$AV$384, 22)</f>
        <v>13.977319299334223</v>
      </c>
      <c r="S195" s="46">
        <f>VLOOKUP(I195, '[1]Lapse Rates'!$A$4:$F$24, 5)</f>
        <v>2.1304430000000001E-3</v>
      </c>
      <c r="T195" s="33">
        <f t="shared" si="224"/>
        <v>0.97136678686607658</v>
      </c>
      <c r="U195" s="33">
        <f t="shared" ref="U195:U212" si="230">T195*R195/1000</f>
        <v>1.3577103736795484E-2</v>
      </c>
      <c r="V195" s="39">
        <f t="shared" si="225"/>
        <v>2.0694415715113248E-3</v>
      </c>
      <c r="W195" s="32">
        <f t="shared" ref="W195:W212" si="231">T195-SUM(U195:V195)</f>
        <v>0.9557202415577698</v>
      </c>
      <c r="X195" s="32"/>
      <c r="Y195" s="5">
        <f t="shared" si="226"/>
        <v>0</v>
      </c>
      <c r="Z195" s="5">
        <f t="shared" si="226"/>
        <v>5.8498524868757045</v>
      </c>
      <c r="AA195" s="5">
        <f t="shared" ref="AA195:AA212" si="232">O195*W195</f>
        <v>0</v>
      </c>
      <c r="AB195" s="5">
        <f t="shared" si="217"/>
        <v>5.7556244535309418</v>
      </c>
      <c r="AC195" s="32"/>
      <c r="AD195" s="5">
        <f t="shared" si="218"/>
        <v>305302.99724997953</v>
      </c>
      <c r="AE195" s="5">
        <f t="shared" si="219"/>
        <v>-3053.0299724997953</v>
      </c>
      <c r="AF195" s="5">
        <f>-$W195*L195</f>
        <v>-33758.258714362026</v>
      </c>
      <c r="AG195" s="5">
        <f t="shared" si="227"/>
        <v>-8176.5256063066072</v>
      </c>
      <c r="AH195" s="5">
        <f t="shared" si="220"/>
        <v>260315.18295681104</v>
      </c>
      <c r="AI195" s="42">
        <f>-M195*($W194*N195-$W193*N194)/1000</f>
        <v>0</v>
      </c>
      <c r="AJ195" s="42">
        <f t="shared" si="228"/>
        <v>29651.295660449723</v>
      </c>
      <c r="AK195" s="42">
        <f t="shared" ref="AK195:AK202" si="233">SUM(AH195:AJ195)</f>
        <v>289966.47861726076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319448.08111665916</v>
      </c>
      <c r="K196" s="11">
        <f t="shared" si="223"/>
        <v>3194.4808111665916</v>
      </c>
      <c r="L196" s="24">
        <f t="shared" si="229"/>
        <v>35322.322627946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L'!$B$264:$AV$384, 22)</f>
        <v>15.269595659126191</v>
      </c>
      <c r="S196" s="46">
        <f>VLOOKUP(I196, '[1]Lapse Rates'!$A$4:$F$24, 5)</f>
        <v>1.8971547999999999E-3</v>
      </c>
      <c r="T196" s="33">
        <f t="shared" si="224"/>
        <v>0.9557202415577698</v>
      </c>
      <c r="U196" s="33">
        <f t="shared" si="230"/>
        <v>1.4593461651829558E-2</v>
      </c>
      <c r="V196" s="39">
        <f t="shared" si="225"/>
        <v>1.8131492437284823E-3</v>
      </c>
      <c r="W196" s="32">
        <f t="shared" si="231"/>
        <v>0.93931363066221174</v>
      </c>
      <c r="X196" s="32"/>
      <c r="Y196" s="5">
        <f>AA195</f>
        <v>0</v>
      </c>
      <c r="Z196" s="5">
        <f t="shared" si="226"/>
        <v>5.7556244535309418</v>
      </c>
      <c r="AA196" s="5">
        <f t="shared" si="232"/>
        <v>0</v>
      </c>
      <c r="AB196" s="5">
        <f t="shared" si="217"/>
        <v>5.6568190848007314</v>
      </c>
      <c r="AC196" s="32"/>
      <c r="AD196" s="5">
        <f>$W196*J196</f>
        <v>300061.93688176584</v>
      </c>
      <c r="AE196" s="5">
        <f t="shared" si="219"/>
        <v>-3000.6193688176586</v>
      </c>
      <c r="AF196" s="5">
        <f t="shared" si="219"/>
        <v>-33178.73911107795</v>
      </c>
      <c r="AG196" s="5">
        <f t="shared" si="227"/>
        <v>-8788.6058171196619</v>
      </c>
      <c r="AH196" s="5">
        <f t="shared" si="220"/>
        <v>255093.97258475056</v>
      </c>
      <c r="AI196" s="42">
        <f t="shared" ref="AI196:AI212" si="235">-M196*($W195*N196-$W194*N195)/1000</f>
        <v>0</v>
      </c>
      <c r="AJ196" s="42">
        <f>$D$6*SUM(Y196:Z196,AD196:AE196)</f>
        <v>29142.279874779109</v>
      </c>
      <c r="AK196" s="42">
        <f t="shared" si="233"/>
        <v>284236.25245952967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319448.08111665916</v>
      </c>
      <c r="K197" s="11">
        <f t="shared" si="223"/>
        <v>3194.4808111665916</v>
      </c>
      <c r="L197" s="24">
        <f t="shared" si="229"/>
        <v>35322.322627946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L'!$B$264:$AV$384, 22)</f>
        <v>16.723276118497118</v>
      </c>
      <c r="S197" s="46">
        <f>VLOOKUP(I197, '[1]Lapse Rates'!$A$4:$F$24, 5)</f>
        <v>1.8563969E-3</v>
      </c>
      <c r="T197" s="33">
        <f>W196</f>
        <v>0.93931363066221174</v>
      </c>
      <c r="U197" s="33">
        <f t="shared" si="230"/>
        <v>1.5708401207432186E-2</v>
      </c>
      <c r="V197" s="39">
        <f t="shared" si="225"/>
        <v>1.7437389120890749E-3</v>
      </c>
      <c r="W197" s="32">
        <f t="shared" si="231"/>
        <v>0.92186149054269051</v>
      </c>
      <c r="X197" s="32"/>
      <c r="Y197" s="5">
        <f t="shared" ref="Y197:Z212" si="236">AA196</f>
        <v>0</v>
      </c>
      <c r="Z197" s="5">
        <f t="shared" si="226"/>
        <v>5.6568190848007314</v>
      </c>
      <c r="AA197" s="5">
        <f t="shared" si="232"/>
        <v>0</v>
      </c>
      <c r="AB197" s="5">
        <f t="shared" si="217"/>
        <v>5.5517172358803393</v>
      </c>
      <c r="AC197" s="32"/>
      <c r="AD197" s="5">
        <f t="shared" ref="AD197:AD211" si="237">$W197*J197</f>
        <v>294486.88420920575</v>
      </c>
      <c r="AE197" s="5">
        <f t="shared" si="219"/>
        <v>-2944.8688420920571</v>
      </c>
      <c r="AF197" s="5">
        <f t="shared" si="219"/>
        <v>-32562.288987228105</v>
      </c>
      <c r="AG197" s="5">
        <f t="shared" si="227"/>
        <v>-9460.0547507506781</v>
      </c>
      <c r="AH197" s="5">
        <f t="shared" si="220"/>
        <v>249519.67162913491</v>
      </c>
      <c r="AI197" s="42">
        <f t="shared" si="235"/>
        <v>0</v>
      </c>
      <c r="AJ197" s="42">
        <f t="shared" ref="AJ197:AJ212" si="238">$D$6*SUM(Y197:Z197,AD197:AE197)</f>
        <v>28600.826641466072</v>
      </c>
      <c r="AK197" s="42">
        <f t="shared" si="233"/>
        <v>278120.49827060098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319448.08111665916</v>
      </c>
      <c r="K198" s="11">
        <f t="shared" si="223"/>
        <v>3194.4808111665916</v>
      </c>
      <c r="L198" s="24">
        <f t="shared" si="229"/>
        <v>35322.322627946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L'!$B$264:$AV$384, 22)</f>
        <v>18.361088294874985</v>
      </c>
      <c r="S198" s="46">
        <f>VLOOKUP(I198, '[1]Lapse Rates'!$A$4:$F$24, 5)</f>
        <v>1.7512077999999999E-3</v>
      </c>
      <c r="T198" s="33">
        <f t="shared" ref="T198:T212" si="239">W197</f>
        <v>0.92186149054269051</v>
      </c>
      <c r="U198" s="33">
        <f t="shared" si="230"/>
        <v>1.6926380223499401E-2</v>
      </c>
      <c r="V198" s="39">
        <f t="shared" si="225"/>
        <v>1.6143710327579859E-3</v>
      </c>
      <c r="W198" s="32">
        <f t="shared" si="231"/>
        <v>0.90332073928643308</v>
      </c>
      <c r="X198" s="32"/>
      <c r="Y198" s="5">
        <f t="shared" si="236"/>
        <v>0</v>
      </c>
      <c r="Z198" s="5">
        <f t="shared" si="226"/>
        <v>5.5517172358803393</v>
      </c>
      <c r="AA198" s="5">
        <f t="shared" si="232"/>
        <v>0</v>
      </c>
      <c r="AB198" s="5">
        <f t="shared" si="217"/>
        <v>5.4400594549972929</v>
      </c>
      <c r="AC198" s="32"/>
      <c r="AD198" s="5">
        <f t="shared" si="237"/>
        <v>288564.07679793297</v>
      </c>
      <c r="AE198" s="5">
        <f t="shared" si="219"/>
        <v>-2885.6407679793301</v>
      </c>
      <c r="AF198" s="5">
        <f t="shared" si="219"/>
        <v>-31907.386589590085</v>
      </c>
      <c r="AG198" s="5">
        <f>-U198*M198</f>
        <v>-10193.557035617821</v>
      </c>
      <c r="AH198" s="5">
        <f t="shared" si="220"/>
        <v>243577.49240474575</v>
      </c>
      <c r="AI198" s="42">
        <f t="shared" si="235"/>
        <v>0</v>
      </c>
      <c r="AJ198" s="42">
        <f t="shared" si="238"/>
        <v>28025.599197999294</v>
      </c>
      <c r="AK198" s="42">
        <f t="shared" si="233"/>
        <v>271603.09160274506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319448.08111665916</v>
      </c>
      <c r="K199" s="11">
        <f t="shared" si="223"/>
        <v>3194.4808111665916</v>
      </c>
      <c r="L199" s="24">
        <f t="shared" si="229"/>
        <v>35322.322627946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L'!$B$264:$AV$384, 22)</f>
        <v>20.235803567331178</v>
      </c>
      <c r="S199" s="46">
        <f>VLOOKUP(I199, '[1]Lapse Rates'!$A$4:$F$24, 5)</f>
        <v>1.6267663999999999E-3</v>
      </c>
      <c r="T199" s="33">
        <f t="shared" si="239"/>
        <v>0.90332073928643308</v>
      </c>
      <c r="U199" s="33">
        <f t="shared" si="230"/>
        <v>1.827942103849664E-2</v>
      </c>
      <c r="V199" s="39">
        <f t="shared" si="225"/>
        <v>1.4694918270943293E-3</v>
      </c>
      <c r="W199" s="32">
        <f t="shared" si="231"/>
        <v>0.88357182642084209</v>
      </c>
      <c r="X199" s="32"/>
      <c r="Y199" s="5">
        <f t="shared" si="236"/>
        <v>0</v>
      </c>
      <c r="Z199" s="5">
        <f t="shared" si="226"/>
        <v>5.4400594549972929</v>
      </c>
      <c r="AA199" s="5">
        <f t="shared" si="232"/>
        <v>0</v>
      </c>
      <c r="AB199" s="5">
        <f t="shared" si="217"/>
        <v>5.3211257745359735</v>
      </c>
      <c r="AC199" s="32"/>
      <c r="AD199" s="5">
        <f t="shared" si="237"/>
        <v>282255.32447887986</v>
      </c>
      <c r="AE199" s="5">
        <f t="shared" si="219"/>
        <v>-2822.5532447887986</v>
      </c>
      <c r="AF199" s="5">
        <f t="shared" si="219"/>
        <v>-31209.809117800487</v>
      </c>
      <c r="AG199" s="5">
        <f t="shared" ref="AG199:AG212" si="240">-U199*M199</f>
        <v>-11008.397452592793</v>
      </c>
      <c r="AH199" s="5">
        <f t="shared" si="220"/>
        <v>237214.56466369779</v>
      </c>
      <c r="AI199" s="42">
        <f t="shared" si="235"/>
        <v>0</v>
      </c>
      <c r="AJ199" s="42">
        <f t="shared" si="238"/>
        <v>27412.88852789687</v>
      </c>
      <c r="AK199" s="42">
        <f t="shared" si="233"/>
        <v>264627.45319159469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319448.08111665916</v>
      </c>
      <c r="K200" s="11">
        <f t="shared" si="223"/>
        <v>3194.4808111665916</v>
      </c>
      <c r="L200" s="24">
        <f t="shared" si="229"/>
        <v>35322.322627946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L'!$B$264:$AV$384, 22)</f>
        <v>22.396351892904335</v>
      </c>
      <c r="S200" s="46">
        <f>VLOOKUP(I200, '[1]Lapse Rates'!$A$4:$F$24, 5)</f>
        <v>1.427546E-3</v>
      </c>
      <c r="T200" s="33">
        <f t="shared" si="239"/>
        <v>0.88357182642084209</v>
      </c>
      <c r="U200" s="33">
        <f t="shared" si="230"/>
        <v>1.9788785547177366E-2</v>
      </c>
      <c r="V200" s="39">
        <f t="shared" si="225"/>
        <v>1.2613394265197674E-3</v>
      </c>
      <c r="W200" s="32">
        <f t="shared" si="231"/>
        <v>0.86252170144714491</v>
      </c>
      <c r="X200" s="32"/>
      <c r="Y200" s="5">
        <f t="shared" si="236"/>
        <v>0</v>
      </c>
      <c r="Z200" s="5">
        <f t="shared" si="226"/>
        <v>5.3211257745359735</v>
      </c>
      <c r="AA200" s="5">
        <f t="shared" si="232"/>
        <v>0</v>
      </c>
      <c r="AB200" s="5">
        <f t="shared" si="217"/>
        <v>5.1943558174081259</v>
      </c>
      <c r="AC200" s="32"/>
      <c r="AD200" s="5">
        <f t="shared" si="237"/>
        <v>275530.9024487664</v>
      </c>
      <c r="AE200" s="5">
        <f t="shared" si="219"/>
        <v>-2755.3090244876644</v>
      </c>
      <c r="AF200" s="5">
        <f t="shared" si="219"/>
        <v>-30466.269812120969</v>
      </c>
      <c r="AG200" s="5">
        <f t="shared" si="240"/>
        <v>-11917.380531291077</v>
      </c>
      <c r="AH200" s="5">
        <f t="shared" si="220"/>
        <v>230391.94308086668</v>
      </c>
      <c r="AI200" s="42">
        <f t="shared" si="235"/>
        <v>0</v>
      </c>
      <c r="AJ200" s="42">
        <f t="shared" si="238"/>
        <v>26759.807717360225</v>
      </c>
      <c r="AK200" s="42">
        <f t="shared" si="233"/>
        <v>257151.75079822692</v>
      </c>
    </row>
    <row r="201" spans="1:39" ht="15" x14ac:dyDescent="0.2">
      <c r="A201" s="12"/>
      <c r="B201" s="13">
        <v>1</v>
      </c>
      <c r="C201" s="10">
        <f>$H$191*0.14+$B$204</f>
        <v>44905.765061445782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319448.08111665916</v>
      </c>
      <c r="K201" s="11">
        <f t="shared" si="223"/>
        <v>3194.4808111665916</v>
      </c>
      <c r="L201" s="24">
        <f t="shared" si="229"/>
        <v>35322.322627946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L'!$B$264:$AV$384, 22)</f>
        <v>24.887196805080514</v>
      </c>
      <c r="S201" s="46">
        <f>VLOOKUP(I201, '[1]Lapse Rates'!$A$4:$F$24, 5)</f>
        <v>1.4710299999999999E-3</v>
      </c>
      <c r="T201" s="33">
        <f t="shared" si="239"/>
        <v>0.86252170144714491</v>
      </c>
      <c r="U201" s="33">
        <f t="shared" si="230"/>
        <v>2.1465747332567994E-2</v>
      </c>
      <c r="V201" s="39">
        <f t="shared" si="225"/>
        <v>1.2687952984797935E-3</v>
      </c>
      <c r="W201" s="32">
        <f t="shared" si="231"/>
        <v>0.83978715881609711</v>
      </c>
      <c r="X201" s="32"/>
      <c r="Y201" s="5">
        <f t="shared" si="236"/>
        <v>0</v>
      </c>
      <c r="Z201" s="5">
        <f t="shared" si="226"/>
        <v>5.1943558174081259</v>
      </c>
      <c r="AA201" s="5">
        <f t="shared" si="232"/>
        <v>0</v>
      </c>
      <c r="AB201" s="5">
        <f t="shared" si="217"/>
        <v>5.0574418086665931</v>
      </c>
      <c r="AC201" s="32"/>
      <c r="AD201" s="5">
        <f t="shared" si="237"/>
        <v>268268.3964302133</v>
      </c>
      <c r="AE201" s="5">
        <f t="shared" si="219"/>
        <v>-2682.6839643021331</v>
      </c>
      <c r="AF201" s="5">
        <f t="shared" si="219"/>
        <v>-29663.232962508308</v>
      </c>
      <c r="AG201" s="5">
        <f t="shared" si="240"/>
        <v>-12927.29555034509</v>
      </c>
      <c r="AH201" s="5">
        <f t="shared" si="220"/>
        <v>222995.18395305777</v>
      </c>
      <c r="AI201" s="42">
        <f t="shared" si="235"/>
        <v>0</v>
      </c>
      <c r="AJ201" s="42">
        <f t="shared" si="238"/>
        <v>26054.467959211575</v>
      </c>
      <c r="AK201" s="42">
        <f t="shared" si="233"/>
        <v>249049.65191226936</v>
      </c>
    </row>
    <row r="202" spans="1:39" ht="15" x14ac:dyDescent="0.2">
      <c r="A202" s="12"/>
      <c r="B202" s="70" t="s">
        <v>49</v>
      </c>
      <c r="C202" s="10">
        <f>$H$191*0.11+$B$204</f>
        <v>35322.322627946</v>
      </c>
      <c r="D202" s="1"/>
      <c r="E202" s="1"/>
      <c r="F202" s="1"/>
      <c r="I202" s="2">
        <f t="shared" si="222"/>
        <v>10</v>
      </c>
      <c r="J202" s="11">
        <f t="shared" si="212"/>
        <v>319448.08111665916</v>
      </c>
      <c r="K202" s="11">
        <f t="shared" si="223"/>
        <v>3194.4808111665916</v>
      </c>
      <c r="L202" s="24">
        <f t="shared" si="229"/>
        <v>35322.322627946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L'!$B$264:$AV$384, 22)</f>
        <v>27.852186258518614</v>
      </c>
      <c r="S202" s="46">
        <f>VLOOKUP(I202, '[1]Lapse Rates'!$A$4:$F$24, 5)</f>
        <v>1.273365E-3</v>
      </c>
      <c r="T202" s="33">
        <f t="shared" si="239"/>
        <v>0.83978715881609711</v>
      </c>
      <c r="U202" s="33">
        <f t="shared" si="230"/>
        <v>2.3389908364858089E-2</v>
      </c>
      <c r="V202" s="39">
        <f t="shared" si="225"/>
        <v>1.0693555754858596E-3</v>
      </c>
      <c r="W202" s="32">
        <f t="shared" si="231"/>
        <v>0.81532789487575319</v>
      </c>
      <c r="X202" s="32"/>
      <c r="Y202" s="5">
        <f t="shared" si="236"/>
        <v>0</v>
      </c>
      <c r="Z202" s="5">
        <f t="shared" si="226"/>
        <v>5.0574418086665931</v>
      </c>
      <c r="AA202" s="5">
        <f t="shared" si="232"/>
        <v>0</v>
      </c>
      <c r="AB202" s="5">
        <f t="shared" si="217"/>
        <v>4.9101410280312994</v>
      </c>
      <c r="AC202" s="32"/>
      <c r="AD202" s="5">
        <f t="shared" si="237"/>
        <v>260454.93149894456</v>
      </c>
      <c r="AE202" s="5">
        <f t="shared" si="219"/>
        <v>-2604.5493149894455</v>
      </c>
      <c r="AF202" s="5">
        <f t="shared" si="219"/>
        <v>-28799.274950365394</v>
      </c>
      <c r="AG202" s="5">
        <f t="shared" si="240"/>
        <v>-14086.081124660122</v>
      </c>
      <c r="AH202" s="5">
        <f>SUM(AD202:AG202)</f>
        <v>214965.0261089296</v>
      </c>
      <c r="AI202" s="42">
        <f t="shared" si="235"/>
        <v>0</v>
      </c>
      <c r="AJ202" s="42">
        <f t="shared" si="238"/>
        <v>25295.618627287429</v>
      </c>
      <c r="AK202" s="42">
        <f t="shared" si="233"/>
        <v>240260.64473621701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319448.08111665916</v>
      </c>
      <c r="K203" s="11">
        <f t="shared" si="223"/>
        <v>3194.4808111665916</v>
      </c>
      <c r="L203" s="24">
        <f t="shared" si="229"/>
        <v>35322.322627946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L'!$B$264:$AV$384, 22)</f>
        <v>31.269159374523888</v>
      </c>
      <c r="S203" s="46">
        <f>VLOOKUP(I203, '[1]Lapse Rates'!$A$4:$F$24, 5)</f>
        <v>1.2241776999999999E-3</v>
      </c>
      <c r="T203" s="33">
        <f t="shared" si="239"/>
        <v>0.81532789487575319</v>
      </c>
      <c r="U203" s="33">
        <f t="shared" si="230"/>
        <v>2.5494617887364984E-2</v>
      </c>
      <c r="V203" s="39">
        <f t="shared" si="225"/>
        <v>9.9810622709484132E-4</v>
      </c>
      <c r="W203" s="32">
        <f t="shared" si="231"/>
        <v>0.78883517076129339</v>
      </c>
      <c r="X203" s="31"/>
      <c r="Y203" s="5">
        <f t="shared" si="236"/>
        <v>0</v>
      </c>
      <c r="Z203" s="5">
        <f t="shared" si="226"/>
        <v>4.9101410280312994</v>
      </c>
      <c r="AA203" s="5">
        <f t="shared" si="232"/>
        <v>0</v>
      </c>
      <c r="AB203" s="5">
        <f t="shared" si="217"/>
        <v>4.7505941605240292</v>
      </c>
      <c r="AC203" s="32"/>
      <c r="AD203" s="5">
        <f t="shared" si="237"/>
        <v>251991.88161702733</v>
      </c>
      <c r="AE203" s="5">
        <f t="shared" si="219"/>
        <v>-2519.9188161702732</v>
      </c>
      <c r="AF203" s="5">
        <f t="shared" si="219"/>
        <v>-27863.490401901279</v>
      </c>
      <c r="AG203" s="5">
        <f t="shared" si="240"/>
        <v>-15353.598235689928</v>
      </c>
      <c r="AH203" s="5">
        <f t="shared" ref="AH203:AH212" si="241">SUM(AD203:AG203)</f>
        <v>206254.87416326586</v>
      </c>
      <c r="AI203" s="42">
        <f t="shared" si="235"/>
        <v>0</v>
      </c>
      <c r="AJ203" s="42">
        <f t="shared" si="238"/>
        <v>24473.681235598928</v>
      </c>
      <c r="AK203" s="42">
        <f t="shared" ref="AK203:AK212" si="242">SUM(AH203:AJ203)</f>
        <v>230728.55539886479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319448.08111665916</v>
      </c>
      <c r="K204" s="11">
        <f t="shared" si="223"/>
        <v>3194.4808111665916</v>
      </c>
      <c r="L204" s="24">
        <f t="shared" si="229"/>
        <v>35322.322627946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L'!$B$264:$AV$384, 22)</f>
        <v>35.190898812150735</v>
      </c>
      <c r="S204" s="46">
        <f>VLOOKUP(I204, '[1]Lapse Rates'!$A$4:$F$24, 5)</f>
        <v>1.0124068E-3</v>
      </c>
      <c r="T204" s="33">
        <f t="shared" si="239"/>
        <v>0.78883517076129339</v>
      </c>
      <c r="U204" s="33">
        <f t="shared" si="230"/>
        <v>2.7759818673726323E-2</v>
      </c>
      <c r="V204" s="39">
        <f t="shared" si="225"/>
        <v>7.9862209095789467E-4</v>
      </c>
      <c r="W204" s="32">
        <f t="shared" si="231"/>
        <v>0.76027672999660922</v>
      </c>
      <c r="X204" s="31"/>
      <c r="Y204" s="5">
        <f t="shared" si="236"/>
        <v>0</v>
      </c>
      <c r="Z204" s="5">
        <f t="shared" si="226"/>
        <v>4.7505941605240292</v>
      </c>
      <c r="AA204" s="5">
        <f t="shared" si="232"/>
        <v>0</v>
      </c>
      <c r="AB204" s="5">
        <f t="shared" si="217"/>
        <v>4.5786069482912799</v>
      </c>
      <c r="AC204" s="32"/>
      <c r="AD204" s="5">
        <f t="shared" si="237"/>
        <v>242868.9425150652</v>
      </c>
      <c r="AE204" s="5">
        <f t="shared" si="219"/>
        <v>-2428.6894251506519</v>
      </c>
      <c r="AF204" s="5">
        <f t="shared" si="219"/>
        <v>-26854.739943460019</v>
      </c>
      <c r="AG204" s="5">
        <f t="shared" si="240"/>
        <v>-16717.767840059529</v>
      </c>
      <c r="AH204" s="5">
        <f t="shared" si="241"/>
        <v>196867.74530639499</v>
      </c>
      <c r="AI204" s="42">
        <f t="shared" si="235"/>
        <v>0</v>
      </c>
      <c r="AJ204" s="42">
        <f t="shared" si="238"/>
        <v>23587.654861407766</v>
      </c>
      <c r="AK204" s="42">
        <f t="shared" si="242"/>
        <v>220455.40016780276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319448.08111665916</v>
      </c>
      <c r="K205" s="11">
        <f t="shared" si="223"/>
        <v>3194.4808111665916</v>
      </c>
      <c r="L205" s="24">
        <f t="shared" si="229"/>
        <v>35322.322627946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L'!$B$264:$AV$384, 22)</f>
        <v>39.717847361023537</v>
      </c>
      <c r="S205" s="46">
        <f>VLOOKUP(I205, '[1]Lapse Rates'!$A$4:$F$24, 5)</f>
        <v>8.7385670000000003E-4</v>
      </c>
      <c r="T205" s="33">
        <f t="shared" si="239"/>
        <v>0.76027672999660922</v>
      </c>
      <c r="U205" s="33">
        <f t="shared" si="230"/>
        <v>3.0196555114143427E-2</v>
      </c>
      <c r="V205" s="39">
        <f t="shared" si="225"/>
        <v>6.6437291436162796E-4</v>
      </c>
      <c r="W205" s="32">
        <f t="shared" si="231"/>
        <v>0.72941580196810418</v>
      </c>
      <c r="X205" s="31"/>
      <c r="Y205" s="5">
        <f t="shared" si="236"/>
        <v>0</v>
      </c>
      <c r="Z205" s="5">
        <f t="shared" si="226"/>
        <v>4.5786069482912799</v>
      </c>
      <c r="AA205" s="5">
        <f t="shared" si="232"/>
        <v>0</v>
      </c>
      <c r="AB205" s="5">
        <f t="shared" si="217"/>
        <v>4.3927534900344938</v>
      </c>
      <c r="AC205" s="32"/>
      <c r="AD205" s="5">
        <f t="shared" si="237"/>
        <v>233010.47827487995</v>
      </c>
      <c r="AE205" s="5">
        <f t="shared" si="219"/>
        <v>-2330.1047827487996</v>
      </c>
      <c r="AF205" s="5">
        <f t="shared" si="219"/>
        <v>-25764.660287039344</v>
      </c>
      <c r="AG205" s="5">
        <f t="shared" si="240"/>
        <v>-18185.24118983548</v>
      </c>
      <c r="AH205" s="5">
        <f t="shared" si="241"/>
        <v>186730.47201525632</v>
      </c>
      <c r="AI205" s="42">
        <f t="shared" si="235"/>
        <v>0</v>
      </c>
      <c r="AJ205" s="42">
        <f t="shared" si="238"/>
        <v>22630.193800919693</v>
      </c>
      <c r="AK205" s="42">
        <f t="shared" si="242"/>
        <v>209360.66581617601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319448.08111665916</v>
      </c>
      <c r="K206" s="11">
        <f t="shared" si="223"/>
        <v>3194.4808111665916</v>
      </c>
      <c r="L206" s="24">
        <f t="shared" si="229"/>
        <v>35322.322627946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L'!$B$264:$AV$384, 22)</f>
        <v>44.775210047106654</v>
      </c>
      <c r="S206" s="46">
        <f>VLOOKUP(I206, '[1]Lapse Rates'!$A$4:$F$24, 5)</f>
        <v>8.3940749999999998E-4</v>
      </c>
      <c r="T206" s="33">
        <f t="shared" si="239"/>
        <v>0.72941580196810418</v>
      </c>
      <c r="U206" s="33">
        <f t="shared" si="230"/>
        <v>3.2659745744800614E-2</v>
      </c>
      <c r="V206" s="39">
        <f t="shared" si="225"/>
        <v>6.1227709479054135E-4</v>
      </c>
      <c r="W206" s="32">
        <f t="shared" si="231"/>
        <v>0.696143779128513</v>
      </c>
      <c r="X206" s="31"/>
      <c r="Y206" s="5">
        <f t="shared" si="236"/>
        <v>0</v>
      </c>
      <c r="Z206" s="5">
        <f t="shared" si="226"/>
        <v>4.3927534900344938</v>
      </c>
      <c r="AA206" s="5">
        <f t="shared" si="232"/>
        <v>0</v>
      </c>
      <c r="AB206" s="5">
        <f t="shared" si="217"/>
        <v>4.1923797196078523</v>
      </c>
      <c r="AC206" s="32"/>
      <c r="AD206" s="5">
        <f t="shared" si="237"/>
        <v>222381.79442390287</v>
      </c>
      <c r="AE206" s="5">
        <f t="shared" si="219"/>
        <v>-2223.8179442390287</v>
      </c>
      <c r="AF206" s="5">
        <f t="shared" si="219"/>
        <v>-24589.415161814915</v>
      </c>
      <c r="AG206" s="5">
        <f t="shared" si="240"/>
        <v>-19668.64602014553</v>
      </c>
      <c r="AH206" s="5">
        <f t="shared" si="241"/>
        <v>175899.91529770338</v>
      </c>
      <c r="AI206" s="42">
        <f t="shared" si="235"/>
        <v>0</v>
      </c>
      <c r="AJ206" s="42">
        <f t="shared" si="238"/>
        <v>21597.928421772398</v>
      </c>
      <c r="AK206" s="42">
        <f t="shared" si="242"/>
        <v>197497.84371947579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319448.08111665916</v>
      </c>
      <c r="K207" s="11">
        <f t="shared" si="223"/>
        <v>3194.4808111665916</v>
      </c>
      <c r="L207" s="24">
        <f t="shared" si="229"/>
        <v>35322.322627946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L'!$B$264:$AV$384, 22)</f>
        <v>50.397735928351068</v>
      </c>
      <c r="S207" s="46">
        <f>VLOOKUP(I207, '[1]Lapse Rates'!$A$4:$F$24, 5)</f>
        <v>7.2940090000000004E-4</v>
      </c>
      <c r="T207" s="33">
        <f t="shared" si="239"/>
        <v>0.696143779128513</v>
      </c>
      <c r="U207" s="33">
        <f t="shared" si="230"/>
        <v>3.5084070348683147E-2</v>
      </c>
      <c r="V207" s="39">
        <f t="shared" si="225"/>
        <v>5.0776789902573863E-4</v>
      </c>
      <c r="W207" s="32">
        <f t="shared" si="231"/>
        <v>0.66055194088080416</v>
      </c>
      <c r="X207" s="31"/>
      <c r="Y207" s="5">
        <f t="shared" si="236"/>
        <v>0</v>
      </c>
      <c r="Z207" s="5">
        <f t="shared" si="226"/>
        <v>4.1923797196078523</v>
      </c>
      <c r="AA207" s="5">
        <f t="shared" si="232"/>
        <v>0</v>
      </c>
      <c r="AB207" s="5">
        <f t="shared" si="217"/>
        <v>3.9780353480470581</v>
      </c>
      <c r="AC207" s="32"/>
      <c r="AD207" s="5">
        <f t="shared" si="237"/>
        <v>211012.04999225776</v>
      </c>
      <c r="AE207" s="5">
        <f t="shared" si="219"/>
        <v>-2110.1204999225779</v>
      </c>
      <c r="AF207" s="5">
        <f t="shared" si="219"/>
        <v>-23332.228768307676</v>
      </c>
      <c r="AG207" s="5">
        <f t="shared" si="240"/>
        <v>-21128.644602017102</v>
      </c>
      <c r="AH207" s="5">
        <f t="shared" si="241"/>
        <v>164441.0561220104</v>
      </c>
      <c r="AI207" s="42">
        <f t="shared" si="235"/>
        <v>0</v>
      </c>
      <c r="AJ207" s="42">
        <f t="shared" si="238"/>
        <v>20493.690555648576</v>
      </c>
      <c r="AK207" s="42">
        <f t="shared" si="242"/>
        <v>184934.74667765899</v>
      </c>
    </row>
    <row r="208" spans="1:39" ht="15" x14ac:dyDescent="0.2">
      <c r="I208" s="2">
        <f t="shared" si="222"/>
        <v>16</v>
      </c>
      <c r="J208" s="11">
        <f t="shared" si="212"/>
        <v>319448.08111665916</v>
      </c>
      <c r="K208" s="11">
        <f t="shared" si="223"/>
        <v>3194.4808111665916</v>
      </c>
      <c r="L208" s="24">
        <f t="shared" si="229"/>
        <v>35322.322627946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L'!$B$264:$AV$384, 22)</f>
        <v>56.527918681376441</v>
      </c>
      <c r="S208" s="46">
        <f>VLOOKUP(I208, '[1]Lapse Rates'!$A$4:$F$24, 5)</f>
        <v>6.1234970000000001E-4</v>
      </c>
      <c r="T208" s="33">
        <f t="shared" si="239"/>
        <v>0.66055194088080416</v>
      </c>
      <c r="U208" s="33">
        <f t="shared" si="230"/>
        <v>3.7339626398935483E-2</v>
      </c>
      <c r="V208" s="39">
        <f t="shared" si="225"/>
        <v>4.0448878283277814E-4</v>
      </c>
      <c r="W208" s="32">
        <f t="shared" si="231"/>
        <v>0.62280782569903592</v>
      </c>
      <c r="X208" s="31"/>
      <c r="Y208" s="5">
        <f t="shared" si="236"/>
        <v>0</v>
      </c>
      <c r="Z208" s="5">
        <f t="shared" si="226"/>
        <v>3.9780353480470581</v>
      </c>
      <c r="AA208" s="5">
        <f t="shared" si="232"/>
        <v>0</v>
      </c>
      <c r="AB208" s="5">
        <f t="shared" si="217"/>
        <v>3.7507293406290469</v>
      </c>
      <c r="AC208" s="32"/>
      <c r="AD208" s="5">
        <f t="shared" si="237"/>
        <v>198954.76482399573</v>
      </c>
      <c r="AE208" s="5">
        <f t="shared" si="219"/>
        <v>-1989.5476482399574</v>
      </c>
      <c r="AF208" s="5">
        <f t="shared" si="219"/>
        <v>-21999.018954550906</v>
      </c>
      <c r="AG208" s="5">
        <f t="shared" si="240"/>
        <v>-22487.005866604515</v>
      </c>
      <c r="AH208" s="5">
        <f t="shared" si="241"/>
        <v>152479.19235460035</v>
      </c>
      <c r="AI208" s="42">
        <f t="shared" si="235"/>
        <v>0</v>
      </c>
      <c r="AJ208" s="42">
        <f t="shared" si="238"/>
        <v>19322.678050209288</v>
      </c>
      <c r="AK208" s="42">
        <f t="shared" si="242"/>
        <v>171801.87040480966</v>
      </c>
    </row>
    <row r="209" spans="1:39" ht="15" x14ac:dyDescent="0.2">
      <c r="I209" s="2">
        <f t="shared" si="222"/>
        <v>17</v>
      </c>
      <c r="J209" s="11">
        <f t="shared" si="212"/>
        <v>319448.08111665916</v>
      </c>
      <c r="K209" s="11">
        <f t="shared" si="223"/>
        <v>3194.4808111665916</v>
      </c>
      <c r="L209" s="24">
        <f t="shared" si="229"/>
        <v>35322.322627946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L'!$B$264:$AV$384, 22)</f>
        <v>63.259050010976118</v>
      </c>
      <c r="S209" s="46">
        <f>VLOOKUP(I209, '[1]Lapse Rates'!$A$4:$F$24, 5)</f>
        <v>4.6742110000000002E-4</v>
      </c>
      <c r="T209" s="33">
        <f t="shared" si="239"/>
        <v>0.62280782569903592</v>
      </c>
      <c r="U209" s="33">
        <f t="shared" si="230"/>
        <v>3.939823139312261E-2</v>
      </c>
      <c r="V209" s="39">
        <f t="shared" si="225"/>
        <v>2.9111351897685164E-4</v>
      </c>
      <c r="W209" s="32">
        <f t="shared" si="231"/>
        <v>0.58311848078693651</v>
      </c>
      <c r="X209" s="31"/>
      <c r="Y209" s="5">
        <f t="shared" si="236"/>
        <v>0</v>
      </c>
      <c r="Z209" s="5">
        <f t="shared" si="226"/>
        <v>3.7507293406290469</v>
      </c>
      <c r="AA209" s="5">
        <f t="shared" si="232"/>
        <v>0</v>
      </c>
      <c r="AB209" s="5">
        <f t="shared" si="217"/>
        <v>3.51170859565836</v>
      </c>
      <c r="AC209" s="32"/>
      <c r="AD209" s="5">
        <f t="shared" si="237"/>
        <v>186276.07975104835</v>
      </c>
      <c r="AE209" s="5">
        <f t="shared" si="219"/>
        <v>-1862.7607975104836</v>
      </c>
      <c r="AF209" s="5">
        <f t="shared" si="219"/>
        <v>-20597.099108673901</v>
      </c>
      <c r="AG209" s="5">
        <f t="shared" si="240"/>
        <v>-23726.757493648834</v>
      </c>
      <c r="AH209" s="5">
        <f t="shared" si="241"/>
        <v>140089.46235121516</v>
      </c>
      <c r="AI209" s="42">
        <f t="shared" si="235"/>
        <v>0</v>
      </c>
      <c r="AJ209" s="42">
        <f t="shared" si="238"/>
        <v>18091.314535890382</v>
      </c>
      <c r="AK209" s="42">
        <f t="shared" si="242"/>
        <v>158180.77688710555</v>
      </c>
    </row>
    <row r="210" spans="1:39" ht="15" x14ac:dyDescent="0.2">
      <c r="I210" s="2">
        <f t="shared" si="222"/>
        <v>18</v>
      </c>
      <c r="J210" s="11">
        <f t="shared" si="212"/>
        <v>319448.08111665916</v>
      </c>
      <c r="K210" s="11">
        <f t="shared" si="223"/>
        <v>3194.4808111665916</v>
      </c>
      <c r="L210" s="24">
        <f t="shared" si="229"/>
        <v>35322.322627946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L'!$B$264:$AV$384, 22)</f>
        <v>70.82436631710307</v>
      </c>
      <c r="S210" s="46">
        <f>VLOOKUP(I210, '[1]Lapse Rates'!$A$4:$F$24, 5)</f>
        <v>4.0205260000000001E-4</v>
      </c>
      <c r="T210" s="33">
        <f t="shared" si="239"/>
        <v>0.58311848078693651</v>
      </c>
      <c r="U210" s="33">
        <f t="shared" si="230"/>
        <v>4.1298996889526624E-2</v>
      </c>
      <c r="V210" s="39">
        <f t="shared" si="225"/>
        <v>2.3444430130843788E-4</v>
      </c>
      <c r="W210" s="32">
        <f t="shared" si="231"/>
        <v>0.54158503959610149</v>
      </c>
      <c r="X210" s="31"/>
      <c r="Y210" s="5">
        <f t="shared" si="236"/>
        <v>0</v>
      </c>
      <c r="Z210" s="5">
        <f t="shared" si="236"/>
        <v>3.51170859565836</v>
      </c>
      <c r="AA210" s="5">
        <f t="shared" si="232"/>
        <v>0</v>
      </c>
      <c r="AB210" s="5">
        <f t="shared" si="217"/>
        <v>3.2615821681092059</v>
      </c>
      <c r="AC210" s="32"/>
      <c r="AD210" s="5">
        <f t="shared" si="237"/>
        <v>173008.30166046449</v>
      </c>
      <c r="AE210" s="5">
        <f t="shared" si="219"/>
        <v>-1730.0830166046449</v>
      </c>
      <c r="AF210" s="5">
        <f t="shared" si="219"/>
        <v>-19130.041499082407</v>
      </c>
      <c r="AG210" s="5">
        <f t="shared" si="240"/>
        <v>-24871.453597782729</v>
      </c>
      <c r="AH210" s="5">
        <f t="shared" si="241"/>
        <v>127276.7235469947</v>
      </c>
      <c r="AI210" s="42">
        <f t="shared" si="235"/>
        <v>0</v>
      </c>
      <c r="AJ210" s="42">
        <f t="shared" si="238"/>
        <v>16802.737747575884</v>
      </c>
      <c r="AK210" s="42">
        <f t="shared" si="242"/>
        <v>144079.46129457059</v>
      </c>
    </row>
    <row r="211" spans="1:39" ht="15" x14ac:dyDescent="0.2">
      <c r="I211" s="2">
        <f t="shared" si="222"/>
        <v>19</v>
      </c>
      <c r="J211" s="11">
        <f t="shared" si="212"/>
        <v>319448.08111665916</v>
      </c>
      <c r="K211" s="11">
        <f t="shared" si="223"/>
        <v>3194.4808111665916</v>
      </c>
      <c r="L211" s="24">
        <f t="shared" si="229"/>
        <v>35322.322627946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L'!$B$264:$AV$384, 22)</f>
        <v>79.316352599959544</v>
      </c>
      <c r="S211" s="46">
        <f>VLOOKUP(I211, '[1]Lapse Rates'!$A$4:$F$24, 5)</f>
        <v>3.3283375800000001E-2</v>
      </c>
      <c r="T211" s="33">
        <f t="shared" si="239"/>
        <v>0.54158503959610149</v>
      </c>
      <c r="U211" s="33">
        <f t="shared" si="230"/>
        <v>4.2956549963467441E-2</v>
      </c>
      <c r="V211" s="39">
        <f t="shared" si="225"/>
        <v>1.8025778400534927E-2</v>
      </c>
      <c r="W211" s="32">
        <f t="shared" si="231"/>
        <v>0.48060271123209913</v>
      </c>
      <c r="X211" s="31"/>
      <c r="Y211" s="5">
        <f t="shared" si="236"/>
        <v>0</v>
      </c>
      <c r="Z211" s="5">
        <f t="shared" si="236"/>
        <v>3.2615821681092059</v>
      </c>
      <c r="AA211" s="5">
        <f t="shared" si="232"/>
        <v>0</v>
      </c>
      <c r="AB211" s="5">
        <f t="shared" si="217"/>
        <v>2.8943289018259581</v>
      </c>
      <c r="AC211" s="32"/>
      <c r="AD211" s="5">
        <f t="shared" si="237"/>
        <v>153527.61388255793</v>
      </c>
      <c r="AE211" s="5">
        <f t="shared" si="219"/>
        <v>-1535.2761388255792</v>
      </c>
      <c r="AF211" s="5">
        <f t="shared" si="219"/>
        <v>-16976.004022005771</v>
      </c>
      <c r="AG211" s="5">
        <f t="shared" si="240"/>
        <v>-25869.680127949036</v>
      </c>
      <c r="AH211" s="5">
        <f t="shared" si="241"/>
        <v>109146.65359377755</v>
      </c>
      <c r="AI211" s="42">
        <f t="shared" si="235"/>
        <v>0</v>
      </c>
      <c r="AJ211" s="42">
        <f t="shared" si="238"/>
        <v>14910.768293870837</v>
      </c>
      <c r="AK211" s="42">
        <f t="shared" si="242"/>
        <v>124057.42188764838</v>
      </c>
    </row>
    <row r="212" spans="1:39" ht="15" x14ac:dyDescent="0.2">
      <c r="I212" s="2">
        <f t="shared" si="222"/>
        <v>20</v>
      </c>
      <c r="J212" s="11">
        <f t="shared" si="212"/>
        <v>319448.08111665916</v>
      </c>
      <c r="K212" s="11">
        <f t="shared" si="223"/>
        <v>3194.4808111665916</v>
      </c>
      <c r="L212" s="24">
        <f t="shared" si="229"/>
        <v>35322.322627946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L'!$B$264:$AV$384, 22)</f>
        <v>88.883445667519609</v>
      </c>
      <c r="S212" s="46">
        <f>VLOOKUP(I212, '[1]Lapse Rates'!$A$4:$F$24, 5)</f>
        <v>0</v>
      </c>
      <c r="T212" s="33">
        <f t="shared" si="239"/>
        <v>0.48060271123209913</v>
      </c>
      <c r="U212" s="33">
        <f t="shared" si="230"/>
        <v>4.27176249714609E-2</v>
      </c>
      <c r="V212" s="39">
        <f t="shared" si="225"/>
        <v>0</v>
      </c>
      <c r="W212" s="32">
        <f t="shared" si="231"/>
        <v>0.43788508626063821</v>
      </c>
      <c r="X212" s="31"/>
      <c r="Y212" s="5">
        <f t="shared" si="236"/>
        <v>0</v>
      </c>
      <c r="Z212" s="5">
        <f t="shared" si="236"/>
        <v>2.8943289018259581</v>
      </c>
      <c r="AA212" s="5">
        <f t="shared" si="232"/>
        <v>0</v>
      </c>
      <c r="AB212" s="5">
        <f t="shared" si="217"/>
        <v>2.6370709761365787</v>
      </c>
      <c r="AC212" s="32"/>
      <c r="AD212" s="5">
        <f>$W212*J212</f>
        <v>139881.55055556365</v>
      </c>
      <c r="AE212" s="5">
        <f t="shared" si="219"/>
        <v>-1398.8155055556365</v>
      </c>
      <c r="AF212" s="5">
        <f t="shared" si="219"/>
        <v>-15467.118290864228</v>
      </c>
      <c r="AG212" s="5">
        <f t="shared" si="240"/>
        <v>-25725.792568937926</v>
      </c>
      <c r="AH212" s="5">
        <f t="shared" si="241"/>
        <v>97289.824190205865</v>
      </c>
      <c r="AI212" s="42">
        <f t="shared" si="235"/>
        <v>0</v>
      </c>
      <c r="AJ212" s="42">
        <f t="shared" si="238"/>
        <v>13585.440242071058</v>
      </c>
      <c r="AK212" s="42">
        <f t="shared" si="242"/>
        <v>110875.26443227692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5232581.7785703121</v>
      </c>
      <c r="AE215" s="21">
        <f t="shared" ref="AE215:AK215" si="243">SUM(AE192:AE212)</f>
        <v>-173760.63408283639</v>
      </c>
      <c r="AF215" s="21">
        <f t="shared" si="243"/>
        <v>-553335.77277995448</v>
      </c>
      <c r="AG215" s="21">
        <f t="shared" si="243"/>
        <v>-314870.11834397935</v>
      </c>
      <c r="AH215" s="21">
        <f t="shared" si="243"/>
        <v>4190615.2533635427</v>
      </c>
      <c r="AI215" s="21">
        <f t="shared" si="243"/>
        <v>0</v>
      </c>
      <c r="AJ215" s="21">
        <f t="shared" si="243"/>
        <v>477477.0586494176</v>
      </c>
      <c r="AK215" s="21">
        <f t="shared" si="243"/>
        <v>4668092.3120129593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2656180.0670415834</v>
      </c>
      <c r="AE217" s="21">
        <f t="shared" ref="AE217:AK217" si="244">AE192+NPV($D$6,AE193:AE212)</f>
        <v>-148278.01998794207</v>
      </c>
      <c r="AF217" s="21">
        <f t="shared" si="244"/>
        <v>-271566.94408112322</v>
      </c>
      <c r="AG217" s="21">
        <f t="shared" si="244"/>
        <v>-108683.19714634874</v>
      </c>
      <c r="AH217" s="21">
        <f t="shared" si="244"/>
        <v>2127651.9058261686</v>
      </c>
      <c r="AI217" s="21">
        <f t="shared" si="244"/>
        <v>0</v>
      </c>
      <c r="AJ217" s="21">
        <f t="shared" si="244"/>
        <v>227226.91399643297</v>
      </c>
      <c r="AK217" s="21">
        <f t="shared" si="244"/>
        <v>2354878.8198226015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3912066.5878603766</v>
      </c>
      <c r="AE219" s="21">
        <f t="shared" ref="AE219:AK219" si="245">AE192+NPV($D$7,AE193:AE212)</f>
        <v>-160666.18749456428</v>
      </c>
      <c r="AF219" s="21">
        <f t="shared" si="245"/>
        <v>-408546.58969625772</v>
      </c>
      <c r="AG219" s="21">
        <f t="shared" si="245"/>
        <v>-202927.50660004647</v>
      </c>
      <c r="AH219" s="21">
        <f t="shared" si="245"/>
        <v>3139926.3040695079</v>
      </c>
      <c r="AI219" s="21">
        <f t="shared" si="245"/>
        <v>0</v>
      </c>
      <c r="AJ219" s="21">
        <f t="shared" si="245"/>
        <v>349216.52387771267</v>
      </c>
      <c r="AK219" s="21">
        <f t="shared" si="245"/>
        <v>3489142.8279472203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364298.39958072238</v>
      </c>
    </row>
    <row r="223" spans="1:39" ht="15" x14ac:dyDescent="0.2">
      <c r="G223" s="58" t="s">
        <v>116</v>
      </c>
      <c r="H223" s="57"/>
      <c r="I223" s="57"/>
      <c r="J223" s="11">
        <f>H$222</f>
        <v>364298.39958072238</v>
      </c>
      <c r="K223" s="11">
        <f>J223*$C$10</f>
        <v>145719.35983228896</v>
      </c>
      <c r="L223" s="24">
        <f>$C$232</f>
        <v>50994.602028257657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364298.39958072238</v>
      </c>
      <c r="AE223" s="5">
        <f>-$W223*K223</f>
        <v>-145719.35983228896</v>
      </c>
      <c r="AF223" s="5">
        <f>-$W223*L223</f>
        <v>-50994.602028257657</v>
      </c>
      <c r="AG223" s="5"/>
      <c r="AH223" s="5">
        <f>SUM(AD223:AG223)</f>
        <v>167584.43772017577</v>
      </c>
      <c r="AI223" s="42">
        <f>Y223-AA223</f>
        <v>0</v>
      </c>
      <c r="AJ223" s="42"/>
      <c r="AK223" s="42">
        <f>SUM(AH223:AJ223)</f>
        <v>167584.43772017577</v>
      </c>
      <c r="AL223" s="6" t="s">
        <v>39</v>
      </c>
      <c r="AM223" s="36">
        <f>AK250</f>
        <v>3855911.3310083845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364298.39958072238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L'!$B$264:$AV$384, 25)</f>
        <v>14.04894916692947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1.404894916692947E-2</v>
      </c>
      <c r="V224" s="39">
        <f>MIN(S224*T224,T224-U224)</f>
        <v>2.3220462500000002E-3</v>
      </c>
      <c r="W224" s="32">
        <f>T224-SUM(U224:V224)</f>
        <v>0.98362900458307057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5.92369911801058</v>
      </c>
      <c r="AC224" s="32"/>
      <c r="AD224" s="5">
        <f t="shared" ref="AD224:AD226" si="254">$W224*J224</f>
        <v>358334.47215079167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-8460.6846078507679</v>
      </c>
      <c r="AH224" s="5">
        <f t="shared" ref="AH224:AH232" si="256">SUM(AD224:AG224)</f>
        <v>349873.78754294087</v>
      </c>
      <c r="AI224" s="42">
        <f>-M224*$W223*(N224-N223)/1000</f>
        <v>0</v>
      </c>
      <c r="AJ224" s="42">
        <f>$D$6*SUM(Y224:Z224,AD224:AE224)</f>
        <v>35153.202504641667</v>
      </c>
      <c r="AK224" s="42">
        <f t="shared" ref="AK224" si="257">SUM(AH224:AJ224)</f>
        <v>385026.99004758254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364298.39958072238</v>
      </c>
      <c r="K225" s="11">
        <f t="shared" ref="K225:K243" si="259">J225*$C$11</f>
        <v>3642.9839958072239</v>
      </c>
      <c r="L225" s="24">
        <f>$C$233</f>
        <v>40065.650040835986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L'!$B$264:$AV$384, 25)</f>
        <v>15.360959832832979</v>
      </c>
      <c r="S225" s="46">
        <f>VLOOKUP(I225, '[1]Lapse Rates'!$A$4:$F$24, 5)</f>
        <v>2.1348066000000001E-3</v>
      </c>
      <c r="T225" s="33">
        <f t="shared" ref="T225:T227" si="260">W224</f>
        <v>0.98362900458307057</v>
      </c>
      <c r="U225" s="33">
        <f>T225*R225/1000</f>
        <v>1.5109485629810033E-2</v>
      </c>
      <c r="V225" s="39">
        <f t="shared" ref="V225:V243" si="261">MIN(S225*T225,T225-U225)</f>
        <v>2.0998576909353694E-3</v>
      </c>
      <c r="W225" s="32">
        <f>T225-SUM(U225:V225)</f>
        <v>0.96641966126232515</v>
      </c>
      <c r="X225" s="32"/>
      <c r="Y225" s="5">
        <f t="shared" ref="Y225:Z240" si="262">AA224</f>
        <v>0</v>
      </c>
      <c r="Z225" s="5">
        <f t="shared" si="262"/>
        <v>5.92369911801058</v>
      </c>
      <c r="AA225" s="5">
        <f>O225*W225</f>
        <v>0</v>
      </c>
      <c r="AB225" s="5">
        <f t="shared" si="253"/>
        <v>5.8200594618234884</v>
      </c>
      <c r="AC225" s="32"/>
      <c r="AD225" s="5">
        <f t="shared" si="254"/>
        <v>352065.13592120889</v>
      </c>
      <c r="AE225" s="5">
        <f t="shared" si="255"/>
        <v>-3520.6513592120891</v>
      </c>
      <c r="AF225" s="5">
        <f t="shared" si="255"/>
        <v>-38720.231940719576</v>
      </c>
      <c r="AG225" s="5">
        <f t="shared" ref="AG225:AG228" si="263">-U225*M225</f>
        <v>-9099.3704213548663</v>
      </c>
      <c r="AH225" s="5">
        <f t="shared" si="256"/>
        <v>300724.88219992234</v>
      </c>
      <c r="AI225" s="42">
        <f>-M225*($W224*N225-$W223*N224)/1000</f>
        <v>0</v>
      </c>
      <c r="AJ225" s="42">
        <f t="shared" ref="AJ225:AJ226" si="264">$D$6*SUM(Y225:Z225,AD225:AE225)</f>
        <v>34192.79505041537</v>
      </c>
      <c r="AK225" s="42">
        <f>SUM(AH225:AJ225)</f>
        <v>334917.67725033773</v>
      </c>
      <c r="AL225" s="48" t="s">
        <v>59</v>
      </c>
      <c r="AM225" s="54">
        <f>AK250/AD250</f>
        <v>0.89105574690539491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364298.39958072238</v>
      </c>
      <c r="K226" s="11">
        <f t="shared" si="259"/>
        <v>3642.9839958072239</v>
      </c>
      <c r="L226" s="24">
        <f t="shared" ref="L226:L243" si="265">$C$233</f>
        <v>40065.650040835986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L'!$B$264:$AV$384, 25)</f>
        <v>16.75371607941911</v>
      </c>
      <c r="S226" s="46">
        <f>VLOOKUP(I226, '[1]Lapse Rates'!$A$4:$F$24, 5)</f>
        <v>2.1304430000000001E-3</v>
      </c>
      <c r="T226" s="33">
        <f t="shared" si="260"/>
        <v>0.96641966126232515</v>
      </c>
      <c r="U226" s="33">
        <f t="shared" ref="U226:U243" si="266">T226*R226/1000</f>
        <v>1.6191120618357389E-2</v>
      </c>
      <c r="V226" s="39">
        <f t="shared" si="261"/>
        <v>2.058902002398692E-3</v>
      </c>
      <c r="W226" s="32">
        <f t="shared" ref="W226:W243" si="267">T226-SUM(U226:V226)</f>
        <v>0.94816963864156911</v>
      </c>
      <c r="X226" s="32"/>
      <c r="Y226" s="5">
        <f t="shared" si="262"/>
        <v>0</v>
      </c>
      <c r="Z226" s="5">
        <f t="shared" si="262"/>
        <v>5.8200594618234884</v>
      </c>
      <c r="AA226" s="5">
        <f t="shared" ref="AA226:AA243" si="268">O226*W226</f>
        <v>0</v>
      </c>
      <c r="AB226" s="5">
        <f t="shared" si="253"/>
        <v>5.7101525330947354</v>
      </c>
      <c r="AC226" s="32"/>
      <c r="AD226" s="5">
        <f t="shared" si="254"/>
        <v>345416.68188815552</v>
      </c>
      <c r="AE226" s="5">
        <f t="shared" si="255"/>
        <v>-3454.1668188815552</v>
      </c>
      <c r="AF226" s="5">
        <f>-$W226*L226</f>
        <v>-37989.032921159029</v>
      </c>
      <c r="AG226" s="5">
        <f t="shared" si="263"/>
        <v>-9750.7623788727524</v>
      </c>
      <c r="AH226" s="5">
        <f t="shared" si="256"/>
        <v>294222.71976924216</v>
      </c>
      <c r="AI226" s="42">
        <f>-M226*($W225*N226-$W224*N225)/1000</f>
        <v>0</v>
      </c>
      <c r="AJ226" s="42">
        <f t="shared" si="264"/>
        <v>33547.093676128978</v>
      </c>
      <c r="AK226" s="42">
        <f t="shared" ref="AK226:AK233" si="269">SUM(AH226:AJ226)</f>
        <v>327769.81344537111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364298.39958072238</v>
      </c>
      <c r="K227" s="11">
        <f t="shared" si="259"/>
        <v>3642.9839958072239</v>
      </c>
      <c r="L227" s="24">
        <f t="shared" si="265"/>
        <v>40065.650040835986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L'!$B$264:$AV$384, 25)</f>
        <v>18.226241665279289</v>
      </c>
      <c r="S227" s="46">
        <f>VLOOKUP(I227, '[1]Lapse Rates'!$A$4:$F$24, 5)</f>
        <v>1.8971547999999999E-3</v>
      </c>
      <c r="T227" s="33">
        <f t="shared" si="260"/>
        <v>0.94816963864156911</v>
      </c>
      <c r="U227" s="33">
        <f t="shared" si="266"/>
        <v>1.7281568973561777E-2</v>
      </c>
      <c r="V227" s="39">
        <f t="shared" si="261"/>
        <v>1.7988245811631181E-3</v>
      </c>
      <c r="W227" s="32">
        <f t="shared" si="267"/>
        <v>0.92908924508684421</v>
      </c>
      <c r="X227" s="32"/>
      <c r="Y227" s="5">
        <f>AA226</f>
        <v>0</v>
      </c>
      <c r="Z227" s="5">
        <f t="shared" si="262"/>
        <v>5.7101525330947354</v>
      </c>
      <c r="AA227" s="5">
        <f t="shared" si="268"/>
        <v>0</v>
      </c>
      <c r="AB227" s="5">
        <f t="shared" si="253"/>
        <v>5.5952448697940511</v>
      </c>
      <c r="AC227" s="32"/>
      <c r="AD227" s="5">
        <f>$W227*J227</f>
        <v>338465.72505279887</v>
      </c>
      <c r="AE227" s="5">
        <f t="shared" si="255"/>
        <v>-3384.6572505279887</v>
      </c>
      <c r="AF227" s="5">
        <f t="shared" si="255"/>
        <v>-37224.564550353993</v>
      </c>
      <c r="AG227" s="5">
        <f t="shared" si="263"/>
        <v>-10407.462001379135</v>
      </c>
      <c r="AH227" s="5">
        <f t="shared" si="256"/>
        <v>287449.04125053779</v>
      </c>
      <c r="AI227" s="42">
        <f t="shared" ref="AI227:AI243" si="271">-M227*($W226*N227-$W225*N226)/1000</f>
        <v>0</v>
      </c>
      <c r="AJ227" s="42">
        <f>$D$6*SUM(Y227:Z227,AD227:AE227)</f>
        <v>32872.012917366272</v>
      </c>
      <c r="AK227" s="42">
        <f t="shared" si="269"/>
        <v>320321.05416790408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364298.39958072238</v>
      </c>
      <c r="K228" s="11">
        <f t="shared" si="259"/>
        <v>3642.9839958072239</v>
      </c>
      <c r="L228" s="24">
        <f t="shared" si="265"/>
        <v>40065.650040835986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L'!$B$264:$AV$384, 25)</f>
        <v>19.878373486766577</v>
      </c>
      <c r="S228" s="46">
        <f>VLOOKUP(I228, '[1]Lapse Rates'!$A$4:$F$24, 5)</f>
        <v>1.8563969E-3</v>
      </c>
      <c r="T228" s="33">
        <f>W227</f>
        <v>0.92908924508684421</v>
      </c>
      <c r="U228" s="33">
        <f t="shared" si="266"/>
        <v>1.84687830163743E-2</v>
      </c>
      <c r="V228" s="39">
        <f t="shared" si="261"/>
        <v>1.7247583944025578E-3</v>
      </c>
      <c r="W228" s="32">
        <f t="shared" si="267"/>
        <v>0.90889570367606731</v>
      </c>
      <c r="X228" s="32"/>
      <c r="Y228" s="5">
        <f t="shared" ref="Y228:Z243" si="272">AA227</f>
        <v>0</v>
      </c>
      <c r="Z228" s="5">
        <f t="shared" si="262"/>
        <v>5.5952448697940511</v>
      </c>
      <c r="AA228" s="5">
        <f t="shared" si="268"/>
        <v>0</v>
      </c>
      <c r="AB228" s="5">
        <f t="shared" si="253"/>
        <v>5.4736335072913436</v>
      </c>
      <c r="AC228" s="32"/>
      <c r="AD228" s="5">
        <f t="shared" ref="AD228:AD242" si="273">$W228*J228</f>
        <v>331109.25023498584</v>
      </c>
      <c r="AE228" s="5">
        <f t="shared" si="255"/>
        <v>-3311.092502349858</v>
      </c>
      <c r="AF228" s="5">
        <f t="shared" si="255"/>
        <v>-36415.49718710468</v>
      </c>
      <c r="AG228" s="5">
        <f t="shared" si="263"/>
        <v>-11122.436727168079</v>
      </c>
      <c r="AH228" s="5">
        <f t="shared" si="256"/>
        <v>280260.22381836321</v>
      </c>
      <c r="AI228" s="42">
        <f t="shared" si="271"/>
        <v>0</v>
      </c>
      <c r="AJ228" s="42">
        <f t="shared" ref="AJ228:AJ243" si="274">$D$6*SUM(Y228:Z228,AD228:AE228)</f>
        <v>32157.548167093319</v>
      </c>
      <c r="AK228" s="42">
        <f t="shared" si="269"/>
        <v>312417.77198545652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364298.39958072238</v>
      </c>
      <c r="K229" s="11">
        <f t="shared" si="259"/>
        <v>3642.9839958072239</v>
      </c>
      <c r="L229" s="24">
        <f t="shared" si="265"/>
        <v>40065.650040835986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L'!$B$264:$AV$384, 25)</f>
        <v>21.96600447556461</v>
      </c>
      <c r="S229" s="46">
        <f>VLOOKUP(I229, '[1]Lapse Rates'!$A$4:$F$24, 5)</f>
        <v>1.7512077999999999E-3</v>
      </c>
      <c r="T229" s="33">
        <f t="shared" ref="T229:T243" si="275">W228</f>
        <v>0.90889570367606731</v>
      </c>
      <c r="U229" s="33">
        <f t="shared" si="266"/>
        <v>1.9964807094769943E-2</v>
      </c>
      <c r="V229" s="39">
        <f t="shared" si="261"/>
        <v>1.5916652456640177E-3</v>
      </c>
      <c r="W229" s="32">
        <f t="shared" si="267"/>
        <v>0.8873392313356333</v>
      </c>
      <c r="X229" s="32"/>
      <c r="Y229" s="5">
        <f t="shared" si="272"/>
        <v>0</v>
      </c>
      <c r="Z229" s="5">
        <f t="shared" si="262"/>
        <v>5.4736335072913436</v>
      </c>
      <c r="AA229" s="5">
        <f t="shared" si="268"/>
        <v>0</v>
      </c>
      <c r="AB229" s="5">
        <f t="shared" si="253"/>
        <v>5.3438141794802707</v>
      </c>
      <c r="AC229" s="32"/>
      <c r="AD229" s="5">
        <f t="shared" si="273"/>
        <v>323256.26186075958</v>
      </c>
      <c r="AE229" s="5">
        <f t="shared" si="255"/>
        <v>-3232.5626186075961</v>
      </c>
      <c r="AF229" s="5">
        <f t="shared" si="255"/>
        <v>-35551.823110197889</v>
      </c>
      <c r="AG229" s="5">
        <f>-U229*M229</f>
        <v>-12023.385811876207</v>
      </c>
      <c r="AH229" s="5">
        <f t="shared" si="256"/>
        <v>272448.49032007786</v>
      </c>
      <c r="AI229" s="42">
        <f t="shared" si="271"/>
        <v>0</v>
      </c>
      <c r="AJ229" s="42">
        <f t="shared" si="274"/>
        <v>31394.861859102173</v>
      </c>
      <c r="AK229" s="42">
        <f t="shared" si="269"/>
        <v>303843.35217918002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364298.39958072238</v>
      </c>
      <c r="K230" s="11">
        <f t="shared" si="259"/>
        <v>3642.9839958072239</v>
      </c>
      <c r="L230" s="24">
        <f t="shared" si="265"/>
        <v>40065.650040835986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L'!$B$264:$AV$384, 25)</f>
        <v>24.108931664792092</v>
      </c>
      <c r="S230" s="46">
        <f>VLOOKUP(I230, '[1]Lapse Rates'!$A$4:$F$24, 5)</f>
        <v>1.6267663999999999E-3</v>
      </c>
      <c r="T230" s="33">
        <f t="shared" si="275"/>
        <v>0.8873392313356333</v>
      </c>
      <c r="U230" s="33">
        <f t="shared" si="266"/>
        <v>2.1392800891759926E-2</v>
      </c>
      <c r="V230" s="39">
        <f t="shared" si="261"/>
        <v>1.4434936469386354E-3</v>
      </c>
      <c r="W230" s="32">
        <f t="shared" si="267"/>
        <v>0.8645029367969348</v>
      </c>
      <c r="X230" s="32"/>
      <c r="Y230" s="5">
        <f t="shared" si="272"/>
        <v>0</v>
      </c>
      <c r="Z230" s="5">
        <f t="shared" si="262"/>
        <v>5.3438141794802707</v>
      </c>
      <c r="AA230" s="5">
        <f t="shared" si="268"/>
        <v>0</v>
      </c>
      <c r="AB230" s="5">
        <f t="shared" si="253"/>
        <v>5.206287391242812</v>
      </c>
      <c r="AC230" s="32"/>
      <c r="AD230" s="5">
        <f t="shared" si="273"/>
        <v>314937.03630795772</v>
      </c>
      <c r="AE230" s="5">
        <f t="shared" si="255"/>
        <v>-3149.3703630795776</v>
      </c>
      <c r="AF230" s="5">
        <f t="shared" si="255"/>
        <v>-34636.872124980939</v>
      </c>
      <c r="AG230" s="5">
        <f t="shared" ref="AG230:AG243" si="276">-U230*M230</f>
        <v>-12883.365088243689</v>
      </c>
      <c r="AH230" s="5">
        <f t="shared" si="256"/>
        <v>264267.42873165349</v>
      </c>
      <c r="AI230" s="42">
        <f t="shared" si="271"/>
        <v>0</v>
      </c>
      <c r="AJ230" s="42">
        <f t="shared" si="274"/>
        <v>30586.894257363554</v>
      </c>
      <c r="AK230" s="42">
        <f t="shared" si="269"/>
        <v>294854.32298901706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364298.39958072238</v>
      </c>
      <c r="K231" s="11">
        <f t="shared" si="259"/>
        <v>3642.9839958072239</v>
      </c>
      <c r="L231" s="24">
        <f t="shared" si="265"/>
        <v>40065.650040835986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L'!$B$264:$AV$384, 25)</f>
        <v>26.573395139926991</v>
      </c>
      <c r="S231" s="46">
        <f>VLOOKUP(I231, '[1]Lapse Rates'!$A$4:$F$24, 5)</f>
        <v>1.427546E-3</v>
      </c>
      <c r="T231" s="33">
        <f t="shared" si="275"/>
        <v>0.8645029367969348</v>
      </c>
      <c r="U231" s="33">
        <f t="shared" si="266"/>
        <v>2.2972778139132278E-2</v>
      </c>
      <c r="V231" s="39">
        <f t="shared" si="261"/>
        <v>1.234117709412717E-3</v>
      </c>
      <c r="W231" s="32">
        <f t="shared" si="267"/>
        <v>0.84029604094838983</v>
      </c>
      <c r="X231" s="32"/>
      <c r="Y231" s="5">
        <f t="shared" si="272"/>
        <v>0</v>
      </c>
      <c r="Z231" s="5">
        <f t="shared" si="262"/>
        <v>5.206287391242812</v>
      </c>
      <c r="AA231" s="5">
        <f t="shared" si="268"/>
        <v>0</v>
      </c>
      <c r="AB231" s="5">
        <f t="shared" si="253"/>
        <v>5.060506444443079</v>
      </c>
      <c r="AC231" s="32"/>
      <c r="AD231" s="5">
        <f t="shared" si="273"/>
        <v>306118.50289151556</v>
      </c>
      <c r="AE231" s="5">
        <f t="shared" si="255"/>
        <v>-3061.1850289151557</v>
      </c>
      <c r="AF231" s="5">
        <f t="shared" si="255"/>
        <v>-33667.00710733817</v>
      </c>
      <c r="AG231" s="5">
        <f t="shared" si="276"/>
        <v>-13834.873205951493</v>
      </c>
      <c r="AH231" s="5">
        <f t="shared" si="256"/>
        <v>255555.43754931071</v>
      </c>
      <c r="AI231" s="42">
        <f t="shared" si="271"/>
        <v>0</v>
      </c>
      <c r="AJ231" s="42">
        <f t="shared" si="274"/>
        <v>29730.433619114181</v>
      </c>
      <c r="AK231" s="42">
        <f t="shared" si="269"/>
        <v>285285.8711684249</v>
      </c>
    </row>
    <row r="232" spans="1:39" ht="15" x14ac:dyDescent="0.2">
      <c r="A232" s="12"/>
      <c r="B232" s="13">
        <v>1</v>
      </c>
      <c r="C232" s="10">
        <f>$H$222*0.14+$B$235</f>
        <v>50994.602028257657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364298.39958072238</v>
      </c>
      <c r="K232" s="11">
        <f t="shared" si="259"/>
        <v>3642.9839958072239</v>
      </c>
      <c r="L232" s="24">
        <f t="shared" si="265"/>
        <v>40065.650040835986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L'!$B$264:$AV$384, 25)</f>
        <v>29.407988910520139</v>
      </c>
      <c r="S232" s="46">
        <f>VLOOKUP(I232, '[1]Lapse Rates'!$A$4:$F$24, 5)</f>
        <v>1.4710299999999999E-3</v>
      </c>
      <c r="T232" s="33">
        <f t="shared" si="275"/>
        <v>0.84029604094838983</v>
      </c>
      <c r="U232" s="33">
        <f t="shared" si="266"/>
        <v>2.4711416653764223E-2</v>
      </c>
      <c r="V232" s="39">
        <f t="shared" si="261"/>
        <v>1.2361006851163098E-3</v>
      </c>
      <c r="W232" s="32">
        <f t="shared" si="267"/>
        <v>0.81434852360950927</v>
      </c>
      <c r="X232" s="32"/>
      <c r="Y232" s="5">
        <f t="shared" si="272"/>
        <v>0</v>
      </c>
      <c r="Z232" s="5">
        <f t="shared" si="262"/>
        <v>5.060506444443079</v>
      </c>
      <c r="AA232" s="5">
        <f t="shared" si="268"/>
        <v>0</v>
      </c>
      <c r="AB232" s="5">
        <f t="shared" si="253"/>
        <v>4.9042429702483119</v>
      </c>
      <c r="AC232" s="32"/>
      <c r="AD232" s="5">
        <f t="shared" si="273"/>
        <v>296665.86385186831</v>
      </c>
      <c r="AE232" s="5">
        <f t="shared" si="255"/>
        <v>-2966.6586385186833</v>
      </c>
      <c r="AF232" s="5">
        <f t="shared" si="255"/>
        <v>-32627.402958210059</v>
      </c>
      <c r="AG232" s="5">
        <f t="shared" si="276"/>
        <v>-14881.931739979775</v>
      </c>
      <c r="AH232" s="5">
        <f t="shared" si="256"/>
        <v>246189.87051515977</v>
      </c>
      <c r="AI232" s="42">
        <f t="shared" si="271"/>
        <v>0</v>
      </c>
      <c r="AJ232" s="42">
        <f t="shared" si="274"/>
        <v>28812.388467111796</v>
      </c>
      <c r="AK232" s="42">
        <f t="shared" si="269"/>
        <v>275002.25898227154</v>
      </c>
    </row>
    <row r="233" spans="1:39" ht="15" x14ac:dyDescent="0.2">
      <c r="A233" s="12"/>
      <c r="B233" s="70" t="s">
        <v>49</v>
      </c>
      <c r="C233" s="10">
        <f>$H$222*0.11+$B$235</f>
        <v>40065.650040835986</v>
      </c>
      <c r="D233" s="1"/>
      <c r="E233" s="1"/>
      <c r="F233" s="1"/>
      <c r="I233" s="2">
        <f t="shared" si="258"/>
        <v>10</v>
      </c>
      <c r="J233" s="11">
        <f t="shared" si="248"/>
        <v>364298.39958072238</v>
      </c>
      <c r="K233" s="11">
        <f t="shared" si="259"/>
        <v>3642.9839958072239</v>
      </c>
      <c r="L233" s="24">
        <f t="shared" si="265"/>
        <v>40065.650040835986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L'!$B$264:$AV$384, 25)</f>
        <v>32.77747423156643</v>
      </c>
      <c r="S233" s="46">
        <f>VLOOKUP(I233, '[1]Lapse Rates'!$A$4:$F$24, 5)</f>
        <v>1.273365E-3</v>
      </c>
      <c r="T233" s="33">
        <f t="shared" si="275"/>
        <v>0.81434852360950927</v>
      </c>
      <c r="U233" s="33">
        <f t="shared" si="266"/>
        <v>2.6692287748124856E-2</v>
      </c>
      <c r="V233" s="39">
        <f t="shared" si="261"/>
        <v>1.0369629077660227E-3</v>
      </c>
      <c r="W233" s="32">
        <f t="shared" si="267"/>
        <v>0.78661927295361833</v>
      </c>
      <c r="X233" s="32"/>
      <c r="Y233" s="5">
        <f t="shared" si="272"/>
        <v>0</v>
      </c>
      <c r="Z233" s="5">
        <f t="shared" si="262"/>
        <v>4.9042429702483119</v>
      </c>
      <c r="AA233" s="5">
        <f t="shared" si="268"/>
        <v>0</v>
      </c>
      <c r="AB233" s="5">
        <f t="shared" si="253"/>
        <v>4.7372493813158458</v>
      </c>
      <c r="AC233" s="32"/>
      <c r="AD233" s="5">
        <f t="shared" si="273"/>
        <v>286564.14221635455</v>
      </c>
      <c r="AE233" s="5">
        <f t="shared" si="255"/>
        <v>-2865.6414221635459</v>
      </c>
      <c r="AF233" s="5">
        <f t="shared" si="255"/>
        <v>-31516.412505536511</v>
      </c>
      <c r="AG233" s="5">
        <f t="shared" si="276"/>
        <v>-16074.869758265484</v>
      </c>
      <c r="AH233" s="5">
        <f>SUM(AD233:AG233)</f>
        <v>236107.21853038904</v>
      </c>
      <c r="AI233" s="42">
        <f t="shared" si="271"/>
        <v>0</v>
      </c>
      <c r="AJ233" s="42">
        <f t="shared" si="274"/>
        <v>27831.30403414552</v>
      </c>
      <c r="AK233" s="42">
        <f t="shared" si="269"/>
        <v>263938.52256453456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364298.39958072238</v>
      </c>
      <c r="K234" s="11">
        <f t="shared" si="259"/>
        <v>3642.9839958072239</v>
      </c>
      <c r="L234" s="24">
        <f t="shared" si="265"/>
        <v>40065.650040835986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L'!$B$264:$AV$384, 25)</f>
        <v>36.649365475881481</v>
      </c>
      <c r="S234" s="46">
        <f>VLOOKUP(I234, '[1]Lapse Rates'!$A$4:$F$24, 5)</f>
        <v>1.2241776999999999E-3</v>
      </c>
      <c r="T234" s="33">
        <f t="shared" si="275"/>
        <v>0.78661927295361833</v>
      </c>
      <c r="U234" s="33">
        <f t="shared" si="266"/>
        <v>2.8829097224849332E-2</v>
      </c>
      <c r="V234" s="39">
        <f t="shared" si="261"/>
        <v>9.6296177234003267E-4</v>
      </c>
      <c r="W234" s="32">
        <f t="shared" si="267"/>
        <v>0.75682721395642893</v>
      </c>
      <c r="X234" s="31"/>
      <c r="Y234" s="5">
        <f t="shared" si="272"/>
        <v>0</v>
      </c>
      <c r="Z234" s="5">
        <f t="shared" si="262"/>
        <v>4.7372493813158458</v>
      </c>
      <c r="AA234" s="5">
        <f t="shared" si="268"/>
        <v>0</v>
      </c>
      <c r="AB234" s="5">
        <f t="shared" si="253"/>
        <v>4.5578329623376623</v>
      </c>
      <c r="AC234" s="32"/>
      <c r="AD234" s="5">
        <f t="shared" si="273"/>
        <v>275710.94280346402</v>
      </c>
      <c r="AE234" s="5">
        <f t="shared" si="255"/>
        <v>-2757.1094280346401</v>
      </c>
      <c r="AF234" s="5">
        <f t="shared" si="255"/>
        <v>-30322.774295759184</v>
      </c>
      <c r="AG234" s="5">
        <f t="shared" si="276"/>
        <v>-17361.718392623789</v>
      </c>
      <c r="AH234" s="5">
        <f t="shared" ref="AH234:AH243" si="277">SUM(AD234:AG234)</f>
        <v>225269.34068704641</v>
      </c>
      <c r="AI234" s="42">
        <f t="shared" si="271"/>
        <v>0</v>
      </c>
      <c r="AJ234" s="42">
        <f t="shared" si="274"/>
        <v>26777.235778293933</v>
      </c>
      <c r="AK234" s="42">
        <f t="shared" ref="AK234:AK243" si="278">SUM(AH234:AJ234)</f>
        <v>252046.57646534033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364298.39958072238</v>
      </c>
      <c r="K235" s="11">
        <f t="shared" si="259"/>
        <v>3642.9839958072239</v>
      </c>
      <c r="L235" s="24">
        <f t="shared" si="265"/>
        <v>40065.650040835986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L'!$B$264:$AV$384, 25)</f>
        <v>41.079185588614941</v>
      </c>
      <c r="S235" s="46">
        <f>VLOOKUP(I235, '[1]Lapse Rates'!$A$4:$F$24, 5)</f>
        <v>1.0124068E-3</v>
      </c>
      <c r="T235" s="33">
        <f t="shared" si="275"/>
        <v>0.75682721395642893</v>
      </c>
      <c r="U235" s="33">
        <f t="shared" si="266"/>
        <v>3.1089845580630531E-2</v>
      </c>
      <c r="V235" s="39">
        <f t="shared" si="261"/>
        <v>7.6621701783454355E-4</v>
      </c>
      <c r="W235" s="32">
        <f t="shared" si="267"/>
        <v>0.72497115135796386</v>
      </c>
      <c r="X235" s="31"/>
      <c r="Y235" s="5">
        <f t="shared" si="272"/>
        <v>0</v>
      </c>
      <c r="Z235" s="5">
        <f t="shared" si="262"/>
        <v>4.5578329623376623</v>
      </c>
      <c r="AA235" s="5">
        <f t="shared" si="268"/>
        <v>0</v>
      </c>
      <c r="AB235" s="5">
        <f t="shared" si="253"/>
        <v>4.365986515111552</v>
      </c>
      <c r="AC235" s="32"/>
      <c r="AD235" s="5">
        <f t="shared" si="273"/>
        <v>264105.83018189989</v>
      </c>
      <c r="AE235" s="5">
        <f t="shared" si="255"/>
        <v>-2641.0583018189991</v>
      </c>
      <c r="AF235" s="5">
        <f t="shared" si="255"/>
        <v>-29046.440440010116</v>
      </c>
      <c r="AG235" s="5">
        <f t="shared" si="276"/>
        <v>-18723.206614177543</v>
      </c>
      <c r="AH235" s="5">
        <f t="shared" si="277"/>
        <v>213695.12482589326</v>
      </c>
      <c r="AI235" s="42">
        <f t="shared" si="271"/>
        <v>0</v>
      </c>
      <c r="AJ235" s="42">
        <f t="shared" si="274"/>
        <v>25650.141244849539</v>
      </c>
      <c r="AK235" s="42">
        <f t="shared" si="278"/>
        <v>239345.2660707428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364298.39958072238</v>
      </c>
      <c r="K236" s="11">
        <f t="shared" si="259"/>
        <v>3642.9839958072239</v>
      </c>
      <c r="L236" s="24">
        <f t="shared" si="265"/>
        <v>40065.650040835986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L'!$B$264:$AV$384, 25)</f>
        <v>46.17697440229113</v>
      </c>
      <c r="S236" s="46">
        <f>VLOOKUP(I236, '[1]Lapse Rates'!$A$4:$F$24, 5)</f>
        <v>8.7385670000000003E-4</v>
      </c>
      <c r="T236" s="33">
        <f t="shared" si="275"/>
        <v>0.72497115135796386</v>
      </c>
      <c r="U236" s="33">
        <f t="shared" si="266"/>
        <v>3.3476974298656224E-2</v>
      </c>
      <c r="V236" s="39">
        <f t="shared" si="261"/>
        <v>6.3352089792087084E-4</v>
      </c>
      <c r="W236" s="32">
        <f t="shared" si="267"/>
        <v>0.69086065616138681</v>
      </c>
      <c r="X236" s="31"/>
      <c r="Y236" s="5">
        <f t="shared" si="272"/>
        <v>0</v>
      </c>
      <c r="Z236" s="5">
        <f t="shared" si="262"/>
        <v>4.365986515111552</v>
      </c>
      <c r="AA236" s="5">
        <f t="shared" si="268"/>
        <v>0</v>
      </c>
      <c r="AB236" s="5">
        <f t="shared" si="253"/>
        <v>4.1605632209941579</v>
      </c>
      <c r="AC236" s="32"/>
      <c r="AD236" s="5">
        <f t="shared" si="273"/>
        <v>251679.43137288094</v>
      </c>
      <c r="AE236" s="5">
        <f t="shared" si="255"/>
        <v>-2516.7943137288094</v>
      </c>
      <c r="AF236" s="5">
        <f t="shared" si="255"/>
        <v>-27679.781276744445</v>
      </c>
      <c r="AG236" s="5">
        <f t="shared" si="276"/>
        <v>-20160.804754905439</v>
      </c>
      <c r="AH236" s="5">
        <f t="shared" si="277"/>
        <v>201322.05102750225</v>
      </c>
      <c r="AI236" s="42">
        <f t="shared" si="271"/>
        <v>0</v>
      </c>
      <c r="AJ236" s="42">
        <f t="shared" si="274"/>
        <v>24443.282998779956</v>
      </c>
      <c r="AK236" s="42">
        <f t="shared" si="278"/>
        <v>225765.33402628222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364298.39958072238</v>
      </c>
      <c r="K237" s="11">
        <f t="shared" si="259"/>
        <v>3642.9839958072239</v>
      </c>
      <c r="L237" s="24">
        <f t="shared" si="265"/>
        <v>40065.650040835986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L'!$B$264:$AV$384, 25)</f>
        <v>51.84808803058575</v>
      </c>
      <c r="S237" s="46">
        <f>VLOOKUP(I237, '[1]Lapse Rates'!$A$4:$F$24, 5)</f>
        <v>8.3940749999999998E-4</v>
      </c>
      <c r="T237" s="33">
        <f t="shared" si="275"/>
        <v>0.69086065616138681</v>
      </c>
      <c r="U237" s="33">
        <f t="shared" si="266"/>
        <v>3.5819804117523814E-2</v>
      </c>
      <c r="V237" s="39">
        <f t="shared" si="261"/>
        <v>5.7991361623678929E-4</v>
      </c>
      <c r="W237" s="32">
        <f t="shared" si="267"/>
        <v>0.6544609384276262</v>
      </c>
      <c r="X237" s="31"/>
      <c r="Y237" s="5">
        <f t="shared" si="272"/>
        <v>0</v>
      </c>
      <c r="Z237" s="5">
        <f t="shared" si="262"/>
        <v>4.1605632209941579</v>
      </c>
      <c r="AA237" s="5">
        <f t="shared" si="268"/>
        <v>0</v>
      </c>
      <c r="AB237" s="5">
        <f t="shared" si="253"/>
        <v>3.9413535648833089</v>
      </c>
      <c r="AC237" s="32"/>
      <c r="AD237" s="5">
        <f t="shared" si="273"/>
        <v>238419.07245728193</v>
      </c>
      <c r="AE237" s="5">
        <f t="shared" si="255"/>
        <v>-2384.1907245728194</v>
      </c>
      <c r="AF237" s="5">
        <f t="shared" si="255"/>
        <v>-26221.402924438378</v>
      </c>
      <c r="AG237" s="5">
        <f t="shared" si="276"/>
        <v>-21571.724813892248</v>
      </c>
      <c r="AH237" s="5">
        <f t="shared" si="277"/>
        <v>188241.75399437849</v>
      </c>
      <c r="AI237" s="42">
        <f t="shared" si="271"/>
        <v>0</v>
      </c>
      <c r="AJ237" s="42">
        <f t="shared" si="274"/>
        <v>23155.430049230745</v>
      </c>
      <c r="AK237" s="42">
        <f t="shared" si="278"/>
        <v>211397.18404360925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364298.39958072238</v>
      </c>
      <c r="K238" s="11">
        <f t="shared" si="259"/>
        <v>3642.9839958072239</v>
      </c>
      <c r="L238" s="24">
        <f t="shared" si="265"/>
        <v>40065.650040835986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L'!$B$264:$AV$384, 25)</f>
        <v>58.125735835786926</v>
      </c>
      <c r="S238" s="46">
        <f>VLOOKUP(I238, '[1]Lapse Rates'!$A$4:$F$24, 5)</f>
        <v>7.2940090000000004E-4</v>
      </c>
      <c r="T238" s="33">
        <f t="shared" si="275"/>
        <v>0.6544609384276262</v>
      </c>
      <c r="U238" s="33">
        <f t="shared" si="266"/>
        <v>3.8041023621885418E-2</v>
      </c>
      <c r="V238" s="39">
        <f t="shared" si="261"/>
        <v>4.7736439750395519E-4</v>
      </c>
      <c r="W238" s="32">
        <f t="shared" si="267"/>
        <v>0.61594255040823687</v>
      </c>
      <c r="X238" s="31"/>
      <c r="Y238" s="5">
        <f t="shared" si="272"/>
        <v>0</v>
      </c>
      <c r="Z238" s="5">
        <f t="shared" si="262"/>
        <v>3.9413535648833089</v>
      </c>
      <c r="AA238" s="5">
        <f t="shared" si="268"/>
        <v>0</v>
      </c>
      <c r="AB238" s="5">
        <f t="shared" si="253"/>
        <v>3.7093846618980209</v>
      </c>
      <c r="AC238" s="32"/>
      <c r="AD238" s="5">
        <f t="shared" si="273"/>
        <v>224386.88534738912</v>
      </c>
      <c r="AE238" s="5">
        <f t="shared" si="255"/>
        <v>-2243.8688534738912</v>
      </c>
      <c r="AF238" s="5">
        <f t="shared" si="255"/>
        <v>-24678.138669916396</v>
      </c>
      <c r="AG238" s="5">
        <f t="shared" si="276"/>
        <v>-22909.407614784435</v>
      </c>
      <c r="AH238" s="5">
        <f t="shared" si="277"/>
        <v>174555.4702092144</v>
      </c>
      <c r="AI238" s="42">
        <f t="shared" si="271"/>
        <v>0</v>
      </c>
      <c r="AJ238" s="42">
        <f t="shared" si="274"/>
        <v>21792.616564837801</v>
      </c>
      <c r="AK238" s="42">
        <f t="shared" si="278"/>
        <v>196348.08677405221</v>
      </c>
    </row>
    <row r="239" spans="1:39" ht="15" x14ac:dyDescent="0.2">
      <c r="I239" s="2">
        <f t="shared" si="258"/>
        <v>16</v>
      </c>
      <c r="J239" s="11">
        <f t="shared" si="248"/>
        <v>364298.39958072238</v>
      </c>
      <c r="K239" s="11">
        <f t="shared" si="259"/>
        <v>3642.9839958072239</v>
      </c>
      <c r="L239" s="24">
        <f t="shared" si="265"/>
        <v>40065.650040835986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L'!$B$264:$AV$384, 25)</f>
        <v>64.936620196775081</v>
      </c>
      <c r="S239" s="46">
        <f>VLOOKUP(I239, '[1]Lapse Rates'!$A$4:$F$24, 5)</f>
        <v>6.1234970000000001E-4</v>
      </c>
      <c r="T239" s="33">
        <f t="shared" si="275"/>
        <v>0.61594255040823687</v>
      </c>
      <c r="U239" s="33">
        <f t="shared" si="266"/>
        <v>3.9997227458892663E-2</v>
      </c>
      <c r="V239" s="39">
        <f t="shared" si="261"/>
        <v>3.7717223595971872E-4</v>
      </c>
      <c r="W239" s="32">
        <f t="shared" si="267"/>
        <v>0.57556815071338452</v>
      </c>
      <c r="X239" s="31"/>
      <c r="Y239" s="5">
        <f t="shared" si="272"/>
        <v>0</v>
      </c>
      <c r="Z239" s="5">
        <f t="shared" si="262"/>
        <v>3.7093846618980209</v>
      </c>
      <c r="AA239" s="5">
        <f t="shared" si="268"/>
        <v>0</v>
      </c>
      <c r="AB239" s="5">
        <f t="shared" si="253"/>
        <v>3.4662383183597085</v>
      </c>
      <c r="AC239" s="32"/>
      <c r="AD239" s="5">
        <f t="shared" si="273"/>
        <v>209678.556154522</v>
      </c>
      <c r="AE239" s="5">
        <f t="shared" si="255"/>
        <v>-2096.7855615452199</v>
      </c>
      <c r="AF239" s="5">
        <f t="shared" si="255"/>
        <v>-23060.512101133609</v>
      </c>
      <c r="AG239" s="5">
        <f t="shared" si="276"/>
        <v>-24087.490295341471</v>
      </c>
      <c r="AH239" s="5">
        <f t="shared" si="277"/>
        <v>160433.76819650168</v>
      </c>
      <c r="AI239" s="42">
        <f t="shared" si="271"/>
        <v>0</v>
      </c>
      <c r="AJ239" s="42">
        <f t="shared" si="274"/>
        <v>20364.135585806354</v>
      </c>
      <c r="AK239" s="42">
        <f t="shared" si="278"/>
        <v>180797.90378230804</v>
      </c>
    </row>
    <row r="240" spans="1:39" ht="15" x14ac:dyDescent="0.2">
      <c r="I240" s="2">
        <f t="shared" si="258"/>
        <v>17</v>
      </c>
      <c r="J240" s="11">
        <f t="shared" si="248"/>
        <v>364298.39958072238</v>
      </c>
      <c r="K240" s="11">
        <f t="shared" si="259"/>
        <v>3642.9839958072239</v>
      </c>
      <c r="L240" s="24">
        <f t="shared" si="265"/>
        <v>40065.650040835986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L'!$B$264:$AV$384, 25)</f>
        <v>72.381148417092504</v>
      </c>
      <c r="S240" s="46">
        <f>VLOOKUP(I240, '[1]Lapse Rates'!$A$4:$F$24, 5)</f>
        <v>4.6742110000000002E-4</v>
      </c>
      <c r="T240" s="33">
        <f t="shared" si="275"/>
        <v>0.57556815071338452</v>
      </c>
      <c r="U240" s="33">
        <f t="shared" si="266"/>
        <v>4.1660283740936957E-2</v>
      </c>
      <c r="V240" s="39">
        <f t="shared" si="261"/>
        <v>2.6903269813141601E-4</v>
      </c>
      <c r="W240" s="32">
        <f t="shared" si="267"/>
        <v>0.53363883427431613</v>
      </c>
      <c r="X240" s="31"/>
      <c r="Y240" s="5">
        <f t="shared" si="272"/>
        <v>0</v>
      </c>
      <c r="Z240" s="5">
        <f t="shared" si="262"/>
        <v>3.4662383183597085</v>
      </c>
      <c r="AA240" s="5">
        <f t="shared" si="268"/>
        <v>0</v>
      </c>
      <c r="AB240" s="5">
        <f t="shared" si="253"/>
        <v>3.2137278152618713</v>
      </c>
      <c r="AC240" s="32"/>
      <c r="AD240" s="5">
        <f t="shared" si="273"/>
        <v>194403.7732802557</v>
      </c>
      <c r="AE240" s="5">
        <f t="shared" si="255"/>
        <v>-1944.0377328025572</v>
      </c>
      <c r="AF240" s="5">
        <f t="shared" si="255"/>
        <v>-21380.586782234423</v>
      </c>
      <c r="AG240" s="5">
        <f t="shared" si="276"/>
        <v>-25089.031017020723</v>
      </c>
      <c r="AH240" s="5">
        <f t="shared" si="277"/>
        <v>145990.11774819798</v>
      </c>
      <c r="AI240" s="42">
        <f t="shared" si="271"/>
        <v>0</v>
      </c>
      <c r="AJ240" s="42">
        <f t="shared" si="274"/>
        <v>18880.640095184186</v>
      </c>
      <c r="AK240" s="42">
        <f t="shared" si="278"/>
        <v>164870.75784338216</v>
      </c>
    </row>
    <row r="241" spans="1:39" ht="15" x14ac:dyDescent="0.2">
      <c r="I241" s="2">
        <f t="shared" si="258"/>
        <v>18</v>
      </c>
      <c r="J241" s="11">
        <f t="shared" si="248"/>
        <v>364298.39958072238</v>
      </c>
      <c r="K241" s="11">
        <f t="shared" si="259"/>
        <v>3642.9839958072239</v>
      </c>
      <c r="L241" s="24">
        <f t="shared" si="265"/>
        <v>40065.650040835986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L'!$B$264:$AV$384, 25)</f>
        <v>80.717636220029092</v>
      </c>
      <c r="S241" s="46">
        <f>VLOOKUP(I241, '[1]Lapse Rates'!$A$4:$F$24, 5)</f>
        <v>4.0205260000000001E-4</v>
      </c>
      <c r="T241" s="33">
        <f t="shared" si="275"/>
        <v>0.53363883427431613</v>
      </c>
      <c r="U241" s="33">
        <f t="shared" si="266"/>
        <v>4.3074065297834641E-2</v>
      </c>
      <c r="V241" s="39">
        <f t="shared" si="261"/>
        <v>2.1455088078095792E-4</v>
      </c>
      <c r="W241" s="32">
        <f t="shared" si="267"/>
        <v>0.49035021809570056</v>
      </c>
      <c r="X241" s="31"/>
      <c r="Y241" s="5">
        <f t="shared" si="272"/>
        <v>0</v>
      </c>
      <c r="Z241" s="5">
        <f t="shared" si="272"/>
        <v>3.2137278152618713</v>
      </c>
      <c r="AA241" s="5">
        <f t="shared" si="268"/>
        <v>0</v>
      </c>
      <c r="AB241" s="5">
        <f t="shared" si="253"/>
        <v>2.9530312149355566</v>
      </c>
      <c r="AC241" s="32"/>
      <c r="AD241" s="5">
        <f t="shared" si="273"/>
        <v>178633.7996863219</v>
      </c>
      <c r="AE241" s="5">
        <f t="shared" si="255"/>
        <v>-1786.3379968632189</v>
      </c>
      <c r="AF241" s="5">
        <f t="shared" si="255"/>
        <v>-19646.200235669941</v>
      </c>
      <c r="AG241" s="5">
        <f t="shared" si="276"/>
        <v>-25940.451270249658</v>
      </c>
      <c r="AH241" s="5">
        <f t="shared" si="277"/>
        <v>131260.81018353911</v>
      </c>
      <c r="AI241" s="42">
        <f t="shared" si="271"/>
        <v>0</v>
      </c>
      <c r="AJ241" s="42">
        <f t="shared" si="274"/>
        <v>17349.051258434574</v>
      </c>
      <c r="AK241" s="42">
        <f t="shared" si="278"/>
        <v>148609.86144197368</v>
      </c>
    </row>
    <row r="242" spans="1:39" ht="15" x14ac:dyDescent="0.2">
      <c r="I242" s="2">
        <f t="shared" si="258"/>
        <v>19</v>
      </c>
      <c r="J242" s="11">
        <f t="shared" si="248"/>
        <v>364298.39958072238</v>
      </c>
      <c r="K242" s="11">
        <f t="shared" si="259"/>
        <v>3642.9839958072239</v>
      </c>
      <c r="L242" s="24">
        <f t="shared" si="265"/>
        <v>40065.650040835986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L'!$B$264:$AV$384, 25)</f>
        <v>90.040556105356231</v>
      </c>
      <c r="S242" s="46">
        <f>VLOOKUP(I242, '[1]Lapse Rates'!$A$4:$F$24, 5)</f>
        <v>3.3283375800000001E-2</v>
      </c>
      <c r="T242" s="33">
        <f t="shared" si="275"/>
        <v>0.49035021809570056</v>
      </c>
      <c r="U242" s="33">
        <f t="shared" si="266"/>
        <v>4.415140632371959E-2</v>
      </c>
      <c r="V242" s="39">
        <f t="shared" si="261"/>
        <v>1.6320510582491163E-2</v>
      </c>
      <c r="W242" s="32">
        <f t="shared" si="267"/>
        <v>0.42987830118948983</v>
      </c>
      <c r="X242" s="31"/>
      <c r="Y242" s="5">
        <f t="shared" si="272"/>
        <v>0</v>
      </c>
      <c r="Z242" s="5">
        <f t="shared" si="272"/>
        <v>2.9530312149355566</v>
      </c>
      <c r="AA242" s="5">
        <f t="shared" si="268"/>
        <v>0</v>
      </c>
      <c r="AB242" s="5">
        <f t="shared" si="253"/>
        <v>2.5888517944704525</v>
      </c>
      <c r="AC242" s="32"/>
      <c r="AD242" s="5">
        <f t="shared" si="273"/>
        <v>156603.9771378109</v>
      </c>
      <c r="AE242" s="5">
        <f t="shared" si="255"/>
        <v>-1566.039771378109</v>
      </c>
      <c r="AF242" s="5">
        <f t="shared" si="255"/>
        <v>-17223.353575607187</v>
      </c>
      <c r="AG242" s="5">
        <f t="shared" si="276"/>
        <v>-26589.257278927325</v>
      </c>
      <c r="AH242" s="5">
        <f t="shared" si="277"/>
        <v>111225.3265118983</v>
      </c>
      <c r="AI242" s="42">
        <f t="shared" si="271"/>
        <v>0</v>
      </c>
      <c r="AJ242" s="42">
        <f t="shared" si="274"/>
        <v>15209.511348009244</v>
      </c>
      <c r="AK242" s="42">
        <f t="shared" si="278"/>
        <v>126434.83785990754</v>
      </c>
    </row>
    <row r="243" spans="1:39" ht="15" x14ac:dyDescent="0.2">
      <c r="I243" s="2">
        <f t="shared" si="258"/>
        <v>20</v>
      </c>
      <c r="J243" s="11">
        <f t="shared" si="248"/>
        <v>364298.39958072238</v>
      </c>
      <c r="K243" s="11">
        <f t="shared" si="259"/>
        <v>3642.9839958072239</v>
      </c>
      <c r="L243" s="24">
        <f t="shared" si="265"/>
        <v>40065.650040835986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L'!$B$264:$AV$384, 25)</f>
        <v>100.50616940808108</v>
      </c>
      <c r="S243" s="46">
        <f>VLOOKUP(I243, '[1]Lapse Rates'!$A$4:$F$24, 5)</f>
        <v>0</v>
      </c>
      <c r="T243" s="33">
        <f t="shared" si="275"/>
        <v>0.42987830118948983</v>
      </c>
      <c r="U243" s="33">
        <f t="shared" si="266"/>
        <v>4.3205421364208969E-2</v>
      </c>
      <c r="V243" s="39">
        <f t="shared" si="261"/>
        <v>0</v>
      </c>
      <c r="W243" s="32">
        <f t="shared" si="267"/>
        <v>0.38667287982528087</v>
      </c>
      <c r="X243" s="31"/>
      <c r="Y243" s="5">
        <f t="shared" si="272"/>
        <v>0</v>
      </c>
      <c r="Z243" s="5">
        <f t="shared" si="272"/>
        <v>2.5888517944704525</v>
      </c>
      <c r="AA243" s="5">
        <f t="shared" si="268"/>
        <v>0</v>
      </c>
      <c r="AB243" s="5">
        <f t="shared" si="253"/>
        <v>2.3286562174429908</v>
      </c>
      <c r="AC243" s="32"/>
      <c r="AD243" s="5">
        <f>$W243*J243</f>
        <v>140864.31128161881</v>
      </c>
      <c r="AE243" s="5">
        <f t="shared" si="255"/>
        <v>-1408.6431128161882</v>
      </c>
      <c r="AF243" s="5">
        <f t="shared" si="255"/>
        <v>-15492.300283361932</v>
      </c>
      <c r="AG243" s="5">
        <f t="shared" si="276"/>
        <v>-26019.557702746202</v>
      </c>
      <c r="AH243" s="5">
        <f t="shared" si="277"/>
        <v>97943.810182694506</v>
      </c>
      <c r="AI243" s="42">
        <f t="shared" si="271"/>
        <v>0</v>
      </c>
      <c r="AJ243" s="42">
        <f t="shared" si="274"/>
        <v>13680.855013720578</v>
      </c>
      <c r="AK243" s="42">
        <f t="shared" si="278"/>
        <v>111624.66519641508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5751718.0516605629</v>
      </c>
      <c r="AE246" s="21">
        <f t="shared" ref="AE246:AK246" si="279">SUM(AE223:AE243)</f>
        <v>-196010.21163157941</v>
      </c>
      <c r="AF246" s="21">
        <f t="shared" si="279"/>
        <v>-604094.93701873405</v>
      </c>
      <c r="AG246" s="21">
        <f t="shared" si="279"/>
        <v>-346991.79149561108</v>
      </c>
      <c r="AH246" s="21">
        <f t="shared" si="279"/>
        <v>4604621.1115146391</v>
      </c>
      <c r="AI246" s="21">
        <f t="shared" si="279"/>
        <v>0</v>
      </c>
      <c r="AJ246" s="21">
        <f t="shared" si="279"/>
        <v>523581.4344896297</v>
      </c>
      <c r="AK246" s="21">
        <f t="shared" si="279"/>
        <v>5128202.5460042683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2962777.4286040477</v>
      </c>
      <c r="AE248" s="21">
        <f t="shared" ref="AE248:AK248" si="280">AE223+NPV($D$6,AE224:AE243)</f>
        <v>-168440.92753668493</v>
      </c>
      <c r="AF248" s="21">
        <f t="shared" si="280"/>
        <v>-300887.10253642168</v>
      </c>
      <c r="AG248" s="21">
        <f t="shared" si="280"/>
        <v>-123072.15109476091</v>
      </c>
      <c r="AH248" s="21">
        <f t="shared" si="280"/>
        <v>2370377.2474361807</v>
      </c>
      <c r="AI248" s="21">
        <f t="shared" si="280"/>
        <v>0</v>
      </c>
      <c r="AJ248" s="21">
        <f t="shared" si="280"/>
        <v>252686.15047350488</v>
      </c>
      <c r="AK248" s="21">
        <f t="shared" si="280"/>
        <v>2623063.397909686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4327351.3968119593</v>
      </c>
      <c r="AE250" s="21">
        <f t="shared" ref="AE250:AK250" si="281">AE223+NPV($D$7,AE224:AE243)</f>
        <v>-181892.48269045661</v>
      </c>
      <c r="AF250" s="21">
        <f t="shared" si="281"/>
        <v>-448827.71987547731</v>
      </c>
      <c r="AG250" s="21">
        <f t="shared" si="281"/>
        <v>-225953.44222244626</v>
      </c>
      <c r="AH250" s="21">
        <f t="shared" si="281"/>
        <v>3470677.75202358</v>
      </c>
      <c r="AI250" s="21">
        <f t="shared" si="281"/>
        <v>0</v>
      </c>
      <c r="AJ250" s="21">
        <f t="shared" si="281"/>
        <v>385233.57898480468</v>
      </c>
      <c r="AK250" s="21">
        <f t="shared" si="281"/>
        <v>3855911.3310083845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330381.874267885</v>
      </c>
    </row>
    <row r="254" spans="1:39" ht="15" x14ac:dyDescent="0.2">
      <c r="G254" s="58" t="s">
        <v>117</v>
      </c>
      <c r="H254" s="57"/>
      <c r="I254" s="57"/>
      <c r="J254" s="11">
        <f>H$253</f>
        <v>330381.874267885</v>
      </c>
      <c r="K254" s="11">
        <f>J254*$C$10</f>
        <v>132152.749707154</v>
      </c>
      <c r="L254" s="24">
        <f>$C$263</f>
        <v>46249.740040831952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330381.874267885</v>
      </c>
      <c r="AE254" s="5">
        <f>-$W254*K254</f>
        <v>-132152.749707154</v>
      </c>
      <c r="AF254" s="5">
        <f>-$W254*L254</f>
        <v>-46249.740040831952</v>
      </c>
      <c r="AG254" s="5"/>
      <c r="AH254" s="5">
        <f>SUM(AD254:AG254)</f>
        <v>151979.38451989903</v>
      </c>
      <c r="AI254" s="42">
        <f>Y254-AA254</f>
        <v>0</v>
      </c>
      <c r="AJ254" s="42"/>
      <c r="AK254" s="42">
        <f>SUM(AH254:AJ254)</f>
        <v>151979.38451989903</v>
      </c>
      <c r="AL254" s="6" t="s">
        <v>39</v>
      </c>
      <c r="AM254" s="36">
        <f>AK281</f>
        <v>3497242.5382253109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330381.874267885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L'!$B$264:$AV$384, 28)</f>
        <v>13.824763807882725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1.3824763807882725E-2</v>
      </c>
      <c r="V255" s="39">
        <f>MIN(S255*T255,T255-U255)</f>
        <v>2.3220462500000002E-3</v>
      </c>
      <c r="W255" s="32">
        <f>T255-SUM(U255:V255)</f>
        <v>0.98385318994211723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5.9250492272565127</v>
      </c>
      <c r="AC255" s="32"/>
      <c r="AD255" s="5">
        <f t="shared" ref="AD255:AD257" si="290">$W255*J255</f>
        <v>325047.26089751418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-8325.6736832574061</v>
      </c>
      <c r="AH255" s="5">
        <f t="shared" ref="AH255:AH263" si="292">SUM(AD255:AG255)</f>
        <v>316721.58721425675</v>
      </c>
      <c r="AI255" s="42">
        <f>-M255*$W254*(N255-N254)/1000</f>
        <v>0</v>
      </c>
      <c r="AJ255" s="42">
        <f>$D$6*SUM(Y255:Z255,AD255:AE255)</f>
        <v>31887.727080695142</v>
      </c>
      <c r="AK255" s="42">
        <f t="shared" ref="AK255" si="293">SUM(AH255:AJ255)</f>
        <v>348609.31429495191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330381.874267885</v>
      </c>
      <c r="K256" s="11">
        <f t="shared" ref="K256:K274" si="295">J256*$C$11</f>
        <v>3303.81874267885</v>
      </c>
      <c r="L256" s="24">
        <f>$C$264</f>
        <v>36338.283812795395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L'!$B$264:$AV$384, 28)</f>
        <v>15.115838133372879</v>
      </c>
      <c r="S256" s="46">
        <f>VLOOKUP(I256, '[1]Lapse Rates'!$A$4:$F$24, 5)</f>
        <v>2.1348066000000001E-3</v>
      </c>
      <c r="T256" s="33">
        <f t="shared" ref="T256:T258" si="296">W255</f>
        <v>0.98385318994211723</v>
      </c>
      <c r="U256" s="33">
        <f>T256*R256/1000</f>
        <v>1.4871765566167604E-2</v>
      </c>
      <c r="V256" s="39">
        <f t="shared" ref="V256:V274" si="297">MIN(S256*T256,T256-U256)</f>
        <v>2.1003362833194855E-3</v>
      </c>
      <c r="W256" s="32">
        <f>T256-SUM(U256:V256)</f>
        <v>0.96688108809263018</v>
      </c>
      <c r="X256" s="32"/>
      <c r="Y256" s="5">
        <f t="shared" ref="Y256:Z271" si="298">AA255</f>
        <v>0</v>
      </c>
      <c r="Z256" s="5">
        <f t="shared" si="298"/>
        <v>5.9250492272565127</v>
      </c>
      <c r="AA256" s="5">
        <f>O256*W256</f>
        <v>0</v>
      </c>
      <c r="AB256" s="5">
        <f t="shared" si="289"/>
        <v>5.8228383080093655</v>
      </c>
      <c r="AC256" s="32"/>
      <c r="AD256" s="5">
        <f t="shared" si="290"/>
        <v>319439.98607821518</v>
      </c>
      <c r="AE256" s="5">
        <f t="shared" si="291"/>
        <v>-3194.3998607821518</v>
      </c>
      <c r="AF256" s="5">
        <f t="shared" si="291"/>
        <v>-35134.799392334418</v>
      </c>
      <c r="AG256" s="5">
        <f t="shared" ref="AG256:AG259" si="299">-U256*M256</f>
        <v>-8956.2085051475497</v>
      </c>
      <c r="AH256" s="5">
        <f t="shared" si="292"/>
        <v>272154.57831995108</v>
      </c>
      <c r="AI256" s="42">
        <f>-M256*($W255*N256-$W254*N255)/1000</f>
        <v>0</v>
      </c>
      <c r="AJ256" s="42">
        <f t="shared" ref="AJ256:AJ257" si="300">$D$6*SUM(Y256:Z256,AD256:AE256)</f>
        <v>31024.273255259377</v>
      </c>
      <c r="AK256" s="42">
        <f>SUM(AH256:AJ256)</f>
        <v>303178.85157521046</v>
      </c>
      <c r="AL256" s="48" t="s">
        <v>59</v>
      </c>
      <c r="AM256" s="54">
        <f>AK281/AD281</f>
        <v>0.88708303573015335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330381.874267885</v>
      </c>
      <c r="K257" s="11">
        <f t="shared" si="295"/>
        <v>3303.81874267885</v>
      </c>
      <c r="L257" s="24">
        <f t="shared" ref="L257:L274" si="301">$C$264</f>
        <v>36338.283812795395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L'!$B$264:$AV$384, 28)</f>
        <v>16.48636954623689</v>
      </c>
      <c r="S257" s="46">
        <f>VLOOKUP(I257, '[1]Lapse Rates'!$A$4:$F$24, 5)</f>
        <v>2.1304430000000001E-3</v>
      </c>
      <c r="T257" s="33">
        <f t="shared" si="296"/>
        <v>0.96688108809263018</v>
      </c>
      <c r="U257" s="33">
        <f t="shared" ref="U257:U274" si="302">T257*R257/1000</f>
        <v>1.5940358925562725E-2</v>
      </c>
      <c r="V257" s="39">
        <f t="shared" si="297"/>
        <v>2.0598850459593275E-3</v>
      </c>
      <c r="W257" s="32">
        <f t="shared" ref="W257:W274" si="303">T257-SUM(U257:V257)</f>
        <v>0.94888084412110818</v>
      </c>
      <c r="X257" s="32"/>
      <c r="Y257" s="5">
        <f t="shared" si="298"/>
        <v>0</v>
      </c>
      <c r="Z257" s="5">
        <f t="shared" si="298"/>
        <v>5.8228383080093655</v>
      </c>
      <c r="AA257" s="5">
        <f t="shared" ref="AA257:AA274" si="304">O257*W257</f>
        <v>0</v>
      </c>
      <c r="AB257" s="5">
        <f t="shared" si="289"/>
        <v>5.7144356187421081</v>
      </c>
      <c r="AC257" s="32"/>
      <c r="AD257" s="5">
        <f t="shared" si="290"/>
        <v>313493.03173762455</v>
      </c>
      <c r="AE257" s="5">
        <f t="shared" si="291"/>
        <v>-3134.9303173762455</v>
      </c>
      <c r="AF257" s="5">
        <f>-$W257*L257</f>
        <v>-34480.701418197692</v>
      </c>
      <c r="AG257" s="5">
        <f t="shared" si="299"/>
        <v>-9599.746415382715</v>
      </c>
      <c r="AH257" s="5">
        <f t="shared" si="292"/>
        <v>266277.65358666785</v>
      </c>
      <c r="AI257" s="42">
        <f>-M257*($W256*N257-$W255*N256)/1000</f>
        <v>0</v>
      </c>
      <c r="AJ257" s="42">
        <f t="shared" si="300"/>
        <v>30446.700969764377</v>
      </c>
      <c r="AK257" s="42">
        <f t="shared" ref="AK257:AK264" si="305">SUM(AH257:AJ257)</f>
        <v>296724.35455643223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330381.874267885</v>
      </c>
      <c r="K258" s="11">
        <f t="shared" si="295"/>
        <v>3303.81874267885</v>
      </c>
      <c r="L258" s="24">
        <f t="shared" si="301"/>
        <v>36338.283812795395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L'!$B$264:$AV$384, 28)</f>
        <v>17.93539738338654</v>
      </c>
      <c r="S258" s="46">
        <f>VLOOKUP(I258, '[1]Lapse Rates'!$A$4:$F$24, 5)</f>
        <v>1.8971547999999999E-3</v>
      </c>
      <c r="T258" s="33">
        <f t="shared" si="296"/>
        <v>0.94888084412110818</v>
      </c>
      <c r="U258" s="33">
        <f t="shared" si="302"/>
        <v>1.7018555008795334E-2</v>
      </c>
      <c r="V258" s="39">
        <f t="shared" si="297"/>
        <v>1.8001738480524121E-3</v>
      </c>
      <c r="W258" s="32">
        <f t="shared" si="303"/>
        <v>0.93006211526426041</v>
      </c>
      <c r="X258" s="32"/>
      <c r="Y258" s="5">
        <f>AA257</f>
        <v>0</v>
      </c>
      <c r="Z258" s="5">
        <f t="shared" si="298"/>
        <v>5.7144356187421081</v>
      </c>
      <c r="AA258" s="5">
        <f t="shared" si="304"/>
        <v>0</v>
      </c>
      <c r="AB258" s="5">
        <f t="shared" si="289"/>
        <v>5.6011037761348028</v>
      </c>
      <c r="AC258" s="32"/>
      <c r="AD258" s="5">
        <f>$W258*J258</f>
        <v>307275.66482656007</v>
      </c>
      <c r="AE258" s="5">
        <f t="shared" si="291"/>
        <v>-3072.7566482656007</v>
      </c>
      <c r="AF258" s="5">
        <f t="shared" si="291"/>
        <v>-33796.861108001518</v>
      </c>
      <c r="AG258" s="5">
        <f t="shared" si="299"/>
        <v>-10249.067364391805</v>
      </c>
      <c r="AH258" s="5">
        <f t="shared" si="292"/>
        <v>260156.97970590118</v>
      </c>
      <c r="AI258" s="42">
        <f t="shared" ref="AI258:AI274" si="307">-M258*($W257*N258-$W256*N257)/1000</f>
        <v>0</v>
      </c>
      <c r="AJ258" s="42">
        <f>$D$6*SUM(Y258:Z258,AD258:AE258)</f>
        <v>29842.865878424887</v>
      </c>
      <c r="AK258" s="42">
        <f t="shared" si="305"/>
        <v>289999.84558432607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330381.874267885</v>
      </c>
      <c r="K259" s="11">
        <f t="shared" si="295"/>
        <v>3303.81874267885</v>
      </c>
      <c r="L259" s="24">
        <f t="shared" si="301"/>
        <v>36338.283812795395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L'!$B$264:$AV$384, 28)</f>
        <v>19.561165399211792</v>
      </c>
      <c r="S259" s="46">
        <f>VLOOKUP(I259, '[1]Lapse Rates'!$A$4:$F$24, 5)</f>
        <v>1.8563969E-3</v>
      </c>
      <c r="T259" s="33">
        <f>W258</f>
        <v>0.93006211526426041</v>
      </c>
      <c r="U259" s="33">
        <f t="shared" si="302"/>
        <v>1.8193098868224979E-2</v>
      </c>
      <c r="V259" s="39">
        <f t="shared" si="297"/>
        <v>1.7265644275840158E-3</v>
      </c>
      <c r="W259" s="32">
        <f t="shared" si="303"/>
        <v>0.91014245196845145</v>
      </c>
      <c r="X259" s="32"/>
      <c r="Y259" s="5">
        <f t="shared" ref="Y259:Z274" si="308">AA258</f>
        <v>0</v>
      </c>
      <c r="Z259" s="5">
        <f t="shared" si="298"/>
        <v>5.6011037761348028</v>
      </c>
      <c r="AA259" s="5">
        <f t="shared" si="304"/>
        <v>0</v>
      </c>
      <c r="AB259" s="5">
        <f t="shared" si="289"/>
        <v>5.4811417870650851</v>
      </c>
      <c r="AC259" s="32"/>
      <c r="AD259" s="5">
        <f t="shared" ref="AD259:AD273" si="309">$W259*J259</f>
        <v>300694.56913210551</v>
      </c>
      <c r="AE259" s="5">
        <f t="shared" si="291"/>
        <v>-3006.9456913210547</v>
      </c>
      <c r="AF259" s="5">
        <f t="shared" si="291"/>
        <v>-33073.014729703093</v>
      </c>
      <c r="AG259" s="5">
        <f t="shared" si="299"/>
        <v>-10956.411738312261</v>
      </c>
      <c r="AH259" s="5">
        <f t="shared" si="292"/>
        <v>253658.19697276913</v>
      </c>
      <c r="AI259" s="42">
        <f t="shared" si="307"/>
        <v>0</v>
      </c>
      <c r="AJ259" s="42">
        <f t="shared" ref="AJ259:AJ274" si="310">$D$6*SUM(Y259:Z259,AD259:AE259)</f>
        <v>29203.705327821397</v>
      </c>
      <c r="AK259" s="42">
        <f t="shared" si="305"/>
        <v>282861.90230059053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330381.874267885</v>
      </c>
      <c r="K260" s="11">
        <f t="shared" si="295"/>
        <v>3303.81874267885</v>
      </c>
      <c r="L260" s="24">
        <f t="shared" si="301"/>
        <v>36338.283812795395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L'!$B$264:$AV$384, 28)</f>
        <v>21.38795172620765</v>
      </c>
      <c r="S260" s="46">
        <f>VLOOKUP(I260, '[1]Lapse Rates'!$A$4:$F$24, 5)</f>
        <v>1.7512077999999999E-3</v>
      </c>
      <c r="T260" s="33">
        <f t="shared" ref="T260:T274" si="311">W259</f>
        <v>0.91014245196845145</v>
      </c>
      <c r="U260" s="33">
        <f t="shared" si="302"/>
        <v>1.9466082826673503E-2</v>
      </c>
      <c r="V260" s="39">
        <f t="shared" si="297"/>
        <v>1.5938485609982775E-3</v>
      </c>
      <c r="W260" s="32">
        <f t="shared" si="303"/>
        <v>0.88908252058077963</v>
      </c>
      <c r="X260" s="32"/>
      <c r="Y260" s="5">
        <f t="shared" si="308"/>
        <v>0</v>
      </c>
      <c r="Z260" s="5">
        <f t="shared" si="298"/>
        <v>5.4811417870650851</v>
      </c>
      <c r="AA260" s="5">
        <f t="shared" si="304"/>
        <v>0</v>
      </c>
      <c r="AB260" s="5">
        <f t="shared" si="289"/>
        <v>5.3543127728684237</v>
      </c>
      <c r="AC260" s="32"/>
      <c r="AD260" s="5">
        <f t="shared" si="309"/>
        <v>293736.74952829344</v>
      </c>
      <c r="AE260" s="5">
        <f t="shared" si="291"/>
        <v>-2937.3674952829342</v>
      </c>
      <c r="AF260" s="5">
        <f t="shared" si="291"/>
        <v>-32307.732965859872</v>
      </c>
      <c r="AG260" s="5">
        <f>-U260*M260</f>
        <v>-11723.039594624757</v>
      </c>
      <c r="AH260" s="5">
        <f t="shared" si="292"/>
        <v>246768.60947252586</v>
      </c>
      <c r="AI260" s="42">
        <f t="shared" si="307"/>
        <v>0</v>
      </c>
      <c r="AJ260" s="42">
        <f t="shared" si="310"/>
        <v>28527.957077447641</v>
      </c>
      <c r="AK260" s="42">
        <f t="shared" si="305"/>
        <v>275296.5665499735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330381.874267885</v>
      </c>
      <c r="K261" s="11">
        <f t="shared" si="295"/>
        <v>3303.81874267885</v>
      </c>
      <c r="L261" s="24">
        <f t="shared" si="301"/>
        <v>36338.283812795395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L'!$B$264:$AV$384, 28)</f>
        <v>23.474486094665988</v>
      </c>
      <c r="S261" s="46">
        <f>VLOOKUP(I261, '[1]Lapse Rates'!$A$4:$F$24, 5)</f>
        <v>1.6267663999999999E-3</v>
      </c>
      <c r="T261" s="33">
        <f t="shared" si="311"/>
        <v>0.88908252058077963</v>
      </c>
      <c r="U261" s="33">
        <f t="shared" si="302"/>
        <v>2.0870755266384097E-2</v>
      </c>
      <c r="V261" s="39">
        <f t="shared" si="297"/>
        <v>1.4463295713081207E-3</v>
      </c>
      <c r="W261" s="32">
        <f t="shared" si="303"/>
        <v>0.8667654357430874</v>
      </c>
      <c r="X261" s="32"/>
      <c r="Y261" s="5">
        <f t="shared" si="308"/>
        <v>0</v>
      </c>
      <c r="Z261" s="5">
        <f t="shared" si="298"/>
        <v>5.3543127728684237</v>
      </c>
      <c r="AA261" s="5">
        <f t="shared" si="304"/>
        <v>0</v>
      </c>
      <c r="AB261" s="5">
        <f t="shared" si="289"/>
        <v>5.219912816021238</v>
      </c>
      <c r="AC261" s="32"/>
      <c r="AD261" s="5">
        <f t="shared" si="309"/>
        <v>286363.58921142126</v>
      </c>
      <c r="AE261" s="5">
        <f t="shared" si="291"/>
        <v>-2863.6358921142123</v>
      </c>
      <c r="AF261" s="5">
        <f t="shared" si="291"/>
        <v>-31496.768403153579</v>
      </c>
      <c r="AG261" s="5">
        <f t="shared" ref="AG261:AG274" si="312">-U261*M261</f>
        <v>-12568.974073319228</v>
      </c>
      <c r="AH261" s="5">
        <f t="shared" si="292"/>
        <v>239434.21084283426</v>
      </c>
      <c r="AI261" s="42">
        <f t="shared" si="307"/>
        <v>0</v>
      </c>
      <c r="AJ261" s="42">
        <f t="shared" si="310"/>
        <v>27811.870678707044</v>
      </c>
      <c r="AK261" s="42">
        <f t="shared" si="305"/>
        <v>267246.08152154129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330381.874267885</v>
      </c>
      <c r="K262" s="11">
        <f t="shared" si="295"/>
        <v>3303.81874267885</v>
      </c>
      <c r="L262" s="24">
        <f t="shared" si="301"/>
        <v>36338.283812795395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L'!$B$264:$AV$384, 28)</f>
        <v>25.874095267823652</v>
      </c>
      <c r="S262" s="46">
        <f>VLOOKUP(I262, '[1]Lapse Rates'!$A$4:$F$24, 5)</f>
        <v>1.427546E-3</v>
      </c>
      <c r="T262" s="33">
        <f t="shared" si="311"/>
        <v>0.8667654357430874</v>
      </c>
      <c r="U262" s="33">
        <f t="shared" si="302"/>
        <v>2.2426771459273322E-2</v>
      </c>
      <c r="V262" s="39">
        <f t="shared" si="297"/>
        <v>1.2373475307333015E-3</v>
      </c>
      <c r="W262" s="32">
        <f t="shared" si="303"/>
        <v>0.84310131675308075</v>
      </c>
      <c r="X262" s="32"/>
      <c r="Y262" s="5">
        <f t="shared" si="308"/>
        <v>0</v>
      </c>
      <c r="Z262" s="5">
        <f t="shared" si="298"/>
        <v>5.219912816021238</v>
      </c>
      <c r="AA262" s="5">
        <f t="shared" si="304"/>
        <v>0</v>
      </c>
      <c r="AB262" s="5">
        <f t="shared" si="289"/>
        <v>5.0774006288689106</v>
      </c>
      <c r="AC262" s="32"/>
      <c r="AD262" s="5">
        <f t="shared" si="309"/>
        <v>278545.39322660462</v>
      </c>
      <c r="AE262" s="5">
        <f t="shared" si="291"/>
        <v>-2785.4539322660462</v>
      </c>
      <c r="AF262" s="5">
        <f t="shared" si="291"/>
        <v>-30636.854931114958</v>
      </c>
      <c r="AG262" s="5">
        <f t="shared" si="312"/>
        <v>-13506.052149146713</v>
      </c>
      <c r="AH262" s="5">
        <f t="shared" si="292"/>
        <v>231617.0322140769</v>
      </c>
      <c r="AI262" s="42">
        <f t="shared" si="307"/>
        <v>0</v>
      </c>
      <c r="AJ262" s="42">
        <f t="shared" si="310"/>
        <v>27052.562118221867</v>
      </c>
      <c r="AK262" s="42">
        <f t="shared" si="305"/>
        <v>258669.59433229876</v>
      </c>
    </row>
    <row r="263" spans="1:37" ht="15" x14ac:dyDescent="0.2">
      <c r="A263" s="12"/>
      <c r="B263" s="13">
        <v>1</v>
      </c>
      <c r="C263" s="10">
        <f>$H$253*0.14+$B$266</f>
        <v>46249.740040831952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330381.874267885</v>
      </c>
      <c r="K263" s="11">
        <f t="shared" si="295"/>
        <v>3303.81874267885</v>
      </c>
      <c r="L263" s="24">
        <f t="shared" si="301"/>
        <v>36338.283812795395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L'!$B$264:$AV$384, 28)</f>
        <v>28.63409446550645</v>
      </c>
      <c r="S263" s="46">
        <f>VLOOKUP(I263, '[1]Lapse Rates'!$A$4:$F$24, 5)</f>
        <v>1.4710299999999999E-3</v>
      </c>
      <c r="T263" s="33">
        <f t="shared" si="311"/>
        <v>0.84310131675308075</v>
      </c>
      <c r="U263" s="33">
        <f t="shared" si="302"/>
        <v>2.4141442747900591E-2</v>
      </c>
      <c r="V263" s="39">
        <f t="shared" si="297"/>
        <v>1.2402273299832844E-3</v>
      </c>
      <c r="W263" s="32">
        <f t="shared" si="303"/>
        <v>0.81771964667519692</v>
      </c>
      <c r="X263" s="32"/>
      <c r="Y263" s="5">
        <f t="shared" si="308"/>
        <v>0</v>
      </c>
      <c r="Z263" s="5">
        <f t="shared" si="298"/>
        <v>5.0774006288689106</v>
      </c>
      <c r="AA263" s="5">
        <f t="shared" si="304"/>
        <v>0</v>
      </c>
      <c r="AB263" s="5">
        <f t="shared" si="289"/>
        <v>4.9245448509755718</v>
      </c>
      <c r="AC263" s="32"/>
      <c r="AD263" s="5">
        <f t="shared" si="309"/>
        <v>270159.74949422426</v>
      </c>
      <c r="AE263" s="5">
        <f t="shared" si="291"/>
        <v>-2701.5974949422425</v>
      </c>
      <c r="AF263" s="5">
        <f t="shared" si="291"/>
        <v>-29714.528600182079</v>
      </c>
      <c r="AG263" s="5">
        <f t="shared" si="312"/>
        <v>-14538.676924625424</v>
      </c>
      <c r="AH263" s="5">
        <f t="shared" si="292"/>
        <v>223204.94647447451</v>
      </c>
      <c r="AI263" s="42">
        <f t="shared" si="307"/>
        <v>0</v>
      </c>
      <c r="AJ263" s="42">
        <f t="shared" si="310"/>
        <v>26238.142804131261</v>
      </c>
      <c r="AK263" s="42">
        <f t="shared" si="305"/>
        <v>249443.08927860577</v>
      </c>
    </row>
    <row r="264" spans="1:37" ht="15" x14ac:dyDescent="0.2">
      <c r="A264" s="12"/>
      <c r="B264" s="70" t="s">
        <v>49</v>
      </c>
      <c r="C264" s="10">
        <f>$H$253*0.11+$B$266</f>
        <v>36338.283812795395</v>
      </c>
      <c r="D264" s="1"/>
      <c r="E264" s="1"/>
      <c r="F264" s="1"/>
      <c r="I264" s="2">
        <f t="shared" si="294"/>
        <v>10</v>
      </c>
      <c r="J264" s="11">
        <f t="shared" si="284"/>
        <v>330381.874267885</v>
      </c>
      <c r="K264" s="11">
        <f t="shared" si="295"/>
        <v>3303.81874267885</v>
      </c>
      <c r="L264" s="24">
        <f t="shared" si="301"/>
        <v>36338.283812795395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L'!$B$264:$AV$384, 28)</f>
        <v>31.914909120209416</v>
      </c>
      <c r="S264" s="46">
        <f>VLOOKUP(I264, '[1]Lapse Rates'!$A$4:$F$24, 5)</f>
        <v>1.273365E-3</v>
      </c>
      <c r="T264" s="33">
        <f t="shared" si="311"/>
        <v>0.81771964667519692</v>
      </c>
      <c r="U264" s="33">
        <f t="shared" si="302"/>
        <v>2.6097448209448666E-2</v>
      </c>
      <c r="V264" s="39">
        <f t="shared" si="297"/>
        <v>1.0412555778885621E-3</v>
      </c>
      <c r="W264" s="32">
        <f t="shared" si="303"/>
        <v>0.79058094288785974</v>
      </c>
      <c r="X264" s="32"/>
      <c r="Y264" s="5">
        <f t="shared" si="308"/>
        <v>0</v>
      </c>
      <c r="Z264" s="5">
        <f t="shared" si="298"/>
        <v>4.9245448509755718</v>
      </c>
      <c r="AA264" s="5">
        <f t="shared" si="304"/>
        <v>0</v>
      </c>
      <c r="AB264" s="5">
        <f t="shared" si="289"/>
        <v>4.761107706544129</v>
      </c>
      <c r="AC264" s="32"/>
      <c r="AD264" s="5">
        <f t="shared" si="309"/>
        <v>261193.61367176284</v>
      </c>
      <c r="AE264" s="5">
        <f t="shared" si="291"/>
        <v>-2611.9361367176284</v>
      </c>
      <c r="AF264" s="5">
        <f t="shared" si="291"/>
        <v>-28728.354679646432</v>
      </c>
      <c r="AG264" s="5">
        <f t="shared" si="312"/>
        <v>-15716.64013772806</v>
      </c>
      <c r="AH264" s="5">
        <f>SUM(AD264:AG264)</f>
        <v>214136.68271767072</v>
      </c>
      <c r="AI264" s="42">
        <f t="shared" si="307"/>
        <v>0</v>
      </c>
      <c r="AJ264" s="42">
        <f t="shared" si="310"/>
        <v>25367.345664037817</v>
      </c>
      <c r="AK264" s="42">
        <f t="shared" si="305"/>
        <v>239504.02838170854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330381.874267885</v>
      </c>
      <c r="K265" s="11">
        <f t="shared" si="295"/>
        <v>3303.81874267885</v>
      </c>
      <c r="L265" s="24">
        <f t="shared" si="301"/>
        <v>36338.283812795395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L'!$B$264:$AV$384, 28)</f>
        <v>35.684908489674072</v>
      </c>
      <c r="S265" s="46">
        <f>VLOOKUP(I265, '[1]Lapse Rates'!$A$4:$F$24, 5)</f>
        <v>1.2241776999999999E-3</v>
      </c>
      <c r="T265" s="33">
        <f t="shared" si="311"/>
        <v>0.79058094288785974</v>
      </c>
      <c r="U265" s="33">
        <f t="shared" si="302"/>
        <v>2.8211808600633517E-2</v>
      </c>
      <c r="V265" s="39">
        <f t="shared" si="297"/>
        <v>9.6781156032829142E-4</v>
      </c>
      <c r="W265" s="32">
        <f t="shared" si="303"/>
        <v>0.76140132272689798</v>
      </c>
      <c r="X265" s="31"/>
      <c r="Y265" s="5">
        <f t="shared" si="308"/>
        <v>0</v>
      </c>
      <c r="Z265" s="5">
        <f t="shared" si="298"/>
        <v>4.761107706544129</v>
      </c>
      <c r="AA265" s="5">
        <f t="shared" si="304"/>
        <v>0</v>
      </c>
      <c r="AB265" s="5">
        <f t="shared" si="289"/>
        <v>4.5853795718449701</v>
      </c>
      <c r="AC265" s="32"/>
      <c r="AD265" s="5">
        <f t="shared" si="309"/>
        <v>251553.19607255934</v>
      </c>
      <c r="AE265" s="5">
        <f t="shared" si="291"/>
        <v>-2515.5319607255933</v>
      </c>
      <c r="AF265" s="5">
        <f t="shared" si="291"/>
        <v>-27668.017360687838</v>
      </c>
      <c r="AG265" s="5">
        <f t="shared" si="312"/>
        <v>-16989.96928175092</v>
      </c>
      <c r="AH265" s="5">
        <f t="shared" ref="AH265:AH274" si="313">SUM(AD265:AG265)</f>
        <v>204379.67746939498</v>
      </c>
      <c r="AI265" s="42">
        <f t="shared" si="307"/>
        <v>0</v>
      </c>
      <c r="AJ265" s="42">
        <f t="shared" si="310"/>
        <v>24431.061914036905</v>
      </c>
      <c r="AK265" s="42">
        <f t="shared" ref="AK265:AK274" si="314">SUM(AH265:AJ265)</f>
        <v>228810.73938343188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330381.874267885</v>
      </c>
      <c r="K266" s="11">
        <f t="shared" si="295"/>
        <v>3303.81874267885</v>
      </c>
      <c r="L266" s="24">
        <f t="shared" si="301"/>
        <v>36338.283812795395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L'!$B$264:$AV$384, 28)</f>
        <v>39.99815438891455</v>
      </c>
      <c r="S266" s="46">
        <f>VLOOKUP(I266, '[1]Lapse Rates'!$A$4:$F$24, 5)</f>
        <v>1.0124068E-3</v>
      </c>
      <c r="T266" s="33">
        <f t="shared" si="311"/>
        <v>0.76140132272689798</v>
      </c>
      <c r="U266" s="33">
        <f t="shared" si="302"/>
        <v>3.045464765835422E-2</v>
      </c>
      <c r="V266" s="39">
        <f t="shared" si="297"/>
        <v>7.7084787665770613E-4</v>
      </c>
      <c r="W266" s="32">
        <f t="shared" si="303"/>
        <v>0.73017582719188601</v>
      </c>
      <c r="X266" s="31"/>
      <c r="Y266" s="5">
        <f t="shared" si="308"/>
        <v>0</v>
      </c>
      <c r="Z266" s="5">
        <f t="shared" si="298"/>
        <v>4.5853795718449701</v>
      </c>
      <c r="AA266" s="5">
        <f t="shared" si="304"/>
        <v>0</v>
      </c>
      <c r="AB266" s="5">
        <f t="shared" si="289"/>
        <v>4.3973305823394231</v>
      </c>
      <c r="AC266" s="32"/>
      <c r="AD266" s="5">
        <f t="shared" si="309"/>
        <v>241236.85833275859</v>
      </c>
      <c r="AE266" s="5">
        <f t="shared" si="291"/>
        <v>-2412.3685833275858</v>
      </c>
      <c r="AF266" s="5">
        <f t="shared" si="291"/>
        <v>-26533.336441741398</v>
      </c>
      <c r="AG266" s="5">
        <f t="shared" si="312"/>
        <v>-18340.672004643002</v>
      </c>
      <c r="AH266" s="5">
        <f t="shared" si="313"/>
        <v>193950.48130304657</v>
      </c>
      <c r="AI266" s="42">
        <f t="shared" si="307"/>
        <v>0</v>
      </c>
      <c r="AJ266" s="42">
        <f t="shared" si="310"/>
        <v>23429.132270155184</v>
      </c>
      <c r="AK266" s="42">
        <f t="shared" si="314"/>
        <v>217379.61357320176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330381.874267885</v>
      </c>
      <c r="K267" s="11">
        <f t="shared" si="295"/>
        <v>3303.81874267885</v>
      </c>
      <c r="L267" s="24">
        <f t="shared" si="301"/>
        <v>36338.283812795395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L'!$B$264:$AV$384, 28)</f>
        <v>44.961790865388728</v>
      </c>
      <c r="S267" s="46">
        <f>VLOOKUP(I267, '[1]Lapse Rates'!$A$4:$F$24, 5)</f>
        <v>8.7385670000000003E-4</v>
      </c>
      <c r="T267" s="33">
        <f t="shared" si="311"/>
        <v>0.73017582719188601</v>
      </c>
      <c r="U267" s="33">
        <f t="shared" si="302"/>
        <v>3.2830012837163802E-2</v>
      </c>
      <c r="V267" s="39">
        <f t="shared" si="297"/>
        <v>6.3806903876967183E-4</v>
      </c>
      <c r="W267" s="32">
        <f t="shared" si="303"/>
        <v>0.69670774531595248</v>
      </c>
      <c r="X267" s="31"/>
      <c r="Y267" s="5">
        <f t="shared" si="308"/>
        <v>0</v>
      </c>
      <c r="Z267" s="5">
        <f t="shared" si="298"/>
        <v>4.3973305823394231</v>
      </c>
      <c r="AA267" s="5">
        <f t="shared" si="304"/>
        <v>0</v>
      </c>
      <c r="AB267" s="5">
        <f t="shared" si="289"/>
        <v>4.1957760875388077</v>
      </c>
      <c r="AC267" s="32"/>
      <c r="AD267" s="5">
        <f t="shared" si="309"/>
        <v>230179.61071443665</v>
      </c>
      <c r="AE267" s="5">
        <f t="shared" si="291"/>
        <v>-2301.7961071443665</v>
      </c>
      <c r="AF267" s="5">
        <f t="shared" si="291"/>
        <v>-25317.163783863853</v>
      </c>
      <c r="AG267" s="5">
        <f t="shared" si="312"/>
        <v>-19771.185800912321</v>
      </c>
      <c r="AH267" s="5">
        <f t="shared" si="313"/>
        <v>182789.46502251612</v>
      </c>
      <c r="AI267" s="42">
        <f t="shared" si="307"/>
        <v>0</v>
      </c>
      <c r="AJ267" s="42">
        <f t="shared" si="310"/>
        <v>22355.244991105505</v>
      </c>
      <c r="AK267" s="42">
        <f t="shared" si="314"/>
        <v>205144.71001362163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330381.874267885</v>
      </c>
      <c r="K268" s="11">
        <f t="shared" si="295"/>
        <v>3303.81874267885</v>
      </c>
      <c r="L268" s="24">
        <f t="shared" si="301"/>
        <v>36338.283812795395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L'!$B$264:$AV$384, 28)</f>
        <v>50.483664661359811</v>
      </c>
      <c r="S268" s="46">
        <f>VLOOKUP(I268, '[1]Lapse Rates'!$A$4:$F$24, 5)</f>
        <v>8.3940749999999998E-4</v>
      </c>
      <c r="T268" s="33">
        <f t="shared" si="311"/>
        <v>0.69670774531595248</v>
      </c>
      <c r="U268" s="33">
        <f t="shared" si="302"/>
        <v>3.5172360181502618E-2</v>
      </c>
      <c r="V268" s="39">
        <f t="shared" si="297"/>
        <v>5.8482170672630033E-4</v>
      </c>
      <c r="W268" s="32">
        <f t="shared" si="303"/>
        <v>0.66095056342772351</v>
      </c>
      <c r="X268" s="31"/>
      <c r="Y268" s="5">
        <f t="shared" si="308"/>
        <v>0</v>
      </c>
      <c r="Z268" s="5">
        <f t="shared" si="298"/>
        <v>4.1957760875388077</v>
      </c>
      <c r="AA268" s="5">
        <f t="shared" si="304"/>
        <v>0</v>
      </c>
      <c r="AB268" s="5">
        <f t="shared" si="289"/>
        <v>3.9804359686251449</v>
      </c>
      <c r="AC268" s="32"/>
      <c r="AD268" s="5">
        <f t="shared" si="309"/>
        <v>218366.08594366591</v>
      </c>
      <c r="AE268" s="5">
        <f t="shared" si="291"/>
        <v>-2183.6608594366589</v>
      </c>
      <c r="AF268" s="5">
        <f t="shared" si="291"/>
        <v>-24017.80916006364</v>
      </c>
      <c r="AG268" s="5">
        <f t="shared" si="312"/>
        <v>-21181.81529974614</v>
      </c>
      <c r="AH268" s="5">
        <f t="shared" si="313"/>
        <v>170982.80062441944</v>
      </c>
      <c r="AI268" s="42">
        <f t="shared" si="307"/>
        <v>0</v>
      </c>
      <c r="AJ268" s="42">
        <f t="shared" si="310"/>
        <v>21207.907506397078</v>
      </c>
      <c r="AK268" s="42">
        <f t="shared" si="314"/>
        <v>192190.70813081652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330381.874267885</v>
      </c>
      <c r="K269" s="11">
        <f t="shared" si="295"/>
        <v>3303.81874267885</v>
      </c>
      <c r="L269" s="24">
        <f t="shared" si="301"/>
        <v>36338.283812795395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L'!$B$264:$AV$384, 28)</f>
        <v>56.596111208529372</v>
      </c>
      <c r="S269" s="46">
        <f>VLOOKUP(I269, '[1]Lapse Rates'!$A$4:$F$24, 5)</f>
        <v>7.2940090000000004E-4</v>
      </c>
      <c r="T269" s="33">
        <f t="shared" si="311"/>
        <v>0.66095056342772351</v>
      </c>
      <c r="U269" s="33">
        <f t="shared" si="302"/>
        <v>3.7407231591095588E-2</v>
      </c>
      <c r="V269" s="39">
        <f t="shared" si="297"/>
        <v>4.8209793581968863E-4</v>
      </c>
      <c r="W269" s="32">
        <f t="shared" si="303"/>
        <v>0.62306123390080825</v>
      </c>
      <c r="X269" s="31"/>
      <c r="Y269" s="5">
        <f t="shared" si="308"/>
        <v>0</v>
      </c>
      <c r="Z269" s="5">
        <f t="shared" si="298"/>
        <v>3.9804359686251449</v>
      </c>
      <c r="AA269" s="5">
        <f t="shared" si="304"/>
        <v>0</v>
      </c>
      <c r="AB269" s="5">
        <f t="shared" si="289"/>
        <v>3.7522554383084983</v>
      </c>
      <c r="AC269" s="32"/>
      <c r="AD269" s="5">
        <f t="shared" si="309"/>
        <v>205848.13823981013</v>
      </c>
      <c r="AE269" s="5">
        <f t="shared" si="291"/>
        <v>-2058.4813823981012</v>
      </c>
      <c r="AF269" s="5">
        <f t="shared" si="291"/>
        <v>-22640.975950238066</v>
      </c>
      <c r="AG269" s="5">
        <f t="shared" si="312"/>
        <v>-22527.719673873904</v>
      </c>
      <c r="AH269" s="5">
        <f t="shared" si="313"/>
        <v>158620.96123330004</v>
      </c>
      <c r="AI269" s="42">
        <f t="shared" si="307"/>
        <v>0</v>
      </c>
      <c r="AJ269" s="42">
        <f t="shared" si="310"/>
        <v>19992.155818480645</v>
      </c>
      <c r="AK269" s="42">
        <f t="shared" si="314"/>
        <v>178613.11705178069</v>
      </c>
    </row>
    <row r="270" spans="1:37" ht="15" x14ac:dyDescent="0.2">
      <c r="I270" s="2">
        <f t="shared" si="294"/>
        <v>16</v>
      </c>
      <c r="J270" s="11">
        <f t="shared" si="284"/>
        <v>330381.874267885</v>
      </c>
      <c r="K270" s="11">
        <f t="shared" si="295"/>
        <v>3303.81874267885</v>
      </c>
      <c r="L270" s="24">
        <f t="shared" si="301"/>
        <v>36338.283812795395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L'!$B$264:$AV$384, 28)</f>
        <v>63.227761770544163</v>
      </c>
      <c r="S270" s="46">
        <f>VLOOKUP(I270, '[1]Lapse Rates'!$A$4:$F$24, 5)</f>
        <v>6.1234970000000001E-4</v>
      </c>
      <c r="T270" s="33">
        <f t="shared" si="311"/>
        <v>0.62306123390080825</v>
      </c>
      <c r="U270" s="33">
        <f t="shared" si="302"/>
        <v>3.9394767265541593E-2</v>
      </c>
      <c r="V270" s="39">
        <f t="shared" si="297"/>
        <v>3.8153135966078976E-4</v>
      </c>
      <c r="W270" s="32">
        <f t="shared" si="303"/>
        <v>0.58328493527560588</v>
      </c>
      <c r="X270" s="31"/>
      <c r="Y270" s="5">
        <f t="shared" si="308"/>
        <v>0</v>
      </c>
      <c r="Z270" s="5">
        <f t="shared" si="298"/>
        <v>3.7522554383084983</v>
      </c>
      <c r="AA270" s="5">
        <f t="shared" si="304"/>
        <v>0</v>
      </c>
      <c r="AB270" s="5">
        <f t="shared" si="289"/>
        <v>3.5127110328609286</v>
      </c>
      <c r="AC270" s="32"/>
      <c r="AD270" s="5">
        <f t="shared" si="309"/>
        <v>192706.77014857664</v>
      </c>
      <c r="AE270" s="5">
        <f t="shared" si="291"/>
        <v>-1927.0677014857665</v>
      </c>
      <c r="AF270" s="5">
        <f t="shared" si="291"/>
        <v>-21195.57352177296</v>
      </c>
      <c r="AG270" s="5">
        <f t="shared" si="312"/>
        <v>-23724.671295559849</v>
      </c>
      <c r="AH270" s="5">
        <f t="shared" si="313"/>
        <v>145859.45762975808</v>
      </c>
      <c r="AI270" s="42">
        <f t="shared" si="307"/>
        <v>0</v>
      </c>
      <c r="AJ270" s="42">
        <f t="shared" si="310"/>
        <v>18715.856906318113</v>
      </c>
      <c r="AK270" s="42">
        <f t="shared" si="314"/>
        <v>164575.31453607618</v>
      </c>
    </row>
    <row r="271" spans="1:37" ht="15" x14ac:dyDescent="0.2">
      <c r="I271" s="2">
        <f t="shared" si="294"/>
        <v>17</v>
      </c>
      <c r="J271" s="11">
        <f t="shared" si="284"/>
        <v>330381.874267885</v>
      </c>
      <c r="K271" s="11">
        <f t="shared" si="295"/>
        <v>3303.81874267885</v>
      </c>
      <c r="L271" s="24">
        <f t="shared" si="301"/>
        <v>36338.283812795395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L'!$B$264:$AV$384, 28)</f>
        <v>70.476381353484811</v>
      </c>
      <c r="S271" s="46">
        <f>VLOOKUP(I271, '[1]Lapse Rates'!$A$4:$F$24, 5)</f>
        <v>4.6742110000000002E-4</v>
      </c>
      <c r="T271" s="33">
        <f t="shared" si="311"/>
        <v>0.58328493527560588</v>
      </c>
      <c r="U271" s="33">
        <f t="shared" si="302"/>
        <v>4.1107811536226307E-2</v>
      </c>
      <c r="V271" s="39">
        <f t="shared" si="297"/>
        <v>2.7263968605995253E-4</v>
      </c>
      <c r="W271" s="32">
        <f t="shared" si="303"/>
        <v>0.54190448405331959</v>
      </c>
      <c r="X271" s="31"/>
      <c r="Y271" s="5">
        <f t="shared" si="308"/>
        <v>0</v>
      </c>
      <c r="Z271" s="5">
        <f t="shared" si="298"/>
        <v>3.5127110328609286</v>
      </c>
      <c r="AA271" s="5">
        <f t="shared" si="304"/>
        <v>0</v>
      </c>
      <c r="AB271" s="5">
        <f t="shared" si="289"/>
        <v>3.2635059552694661</v>
      </c>
      <c r="AC271" s="32"/>
      <c r="AD271" s="5">
        <f t="shared" si="309"/>
        <v>179035.41911570693</v>
      </c>
      <c r="AE271" s="5">
        <f t="shared" si="291"/>
        <v>-1790.3541911570692</v>
      </c>
      <c r="AF271" s="5">
        <f t="shared" si="291"/>
        <v>-19691.878940955983</v>
      </c>
      <c r="AG271" s="5">
        <f t="shared" si="312"/>
        <v>-24756.316233650032</v>
      </c>
      <c r="AH271" s="5">
        <f t="shared" si="313"/>
        <v>132796.86974994384</v>
      </c>
      <c r="AI271" s="42">
        <f t="shared" si="307"/>
        <v>0</v>
      </c>
      <c r="AJ271" s="42">
        <f t="shared" si="310"/>
        <v>17388.085466050667</v>
      </c>
      <c r="AK271" s="42">
        <f t="shared" si="314"/>
        <v>150184.9552159945</v>
      </c>
    </row>
    <row r="272" spans="1:37" ht="15" x14ac:dyDescent="0.2">
      <c r="I272" s="2">
        <f t="shared" si="294"/>
        <v>18</v>
      </c>
      <c r="J272" s="11">
        <f t="shared" si="284"/>
        <v>330381.874267885</v>
      </c>
      <c r="K272" s="11">
        <f t="shared" si="295"/>
        <v>3303.81874267885</v>
      </c>
      <c r="L272" s="24">
        <f t="shared" si="301"/>
        <v>36338.283812795395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L'!$B$264:$AV$384, 28)</f>
        <v>78.593487898449368</v>
      </c>
      <c r="S272" s="46">
        <f>VLOOKUP(I272, '[1]Lapse Rates'!$A$4:$F$24, 5)</f>
        <v>4.0205260000000001E-4</v>
      </c>
      <c r="T272" s="33">
        <f t="shared" si="311"/>
        <v>0.54190448405331959</v>
      </c>
      <c r="U272" s="33">
        <f t="shared" si="302"/>
        <v>4.259016350956002E-2</v>
      </c>
      <c r="V272" s="39">
        <f t="shared" si="297"/>
        <v>2.178741067652957E-4</v>
      </c>
      <c r="W272" s="32">
        <f t="shared" si="303"/>
        <v>0.49909644643699425</v>
      </c>
      <c r="X272" s="31"/>
      <c r="Y272" s="5">
        <f t="shared" si="308"/>
        <v>0</v>
      </c>
      <c r="Z272" s="5">
        <f t="shared" si="308"/>
        <v>3.2635059552694661</v>
      </c>
      <c r="AA272" s="5">
        <f t="shared" si="304"/>
        <v>0</v>
      </c>
      <c r="AB272" s="5">
        <f t="shared" si="289"/>
        <v>3.0057035384130462</v>
      </c>
      <c r="AC272" s="32"/>
      <c r="AD272" s="5">
        <f t="shared" si="309"/>
        <v>164892.41941429523</v>
      </c>
      <c r="AE272" s="5">
        <f t="shared" si="291"/>
        <v>-1648.9241941429523</v>
      </c>
      <c r="AF272" s="5">
        <f t="shared" si="291"/>
        <v>-18136.308320585133</v>
      </c>
      <c r="AG272" s="5">
        <f t="shared" si="312"/>
        <v>-25649.031580198822</v>
      </c>
      <c r="AH272" s="5">
        <f t="shared" si="313"/>
        <v>119458.15531936832</v>
      </c>
      <c r="AI272" s="42">
        <f t="shared" si="307"/>
        <v>0</v>
      </c>
      <c r="AJ272" s="42">
        <f t="shared" si="310"/>
        <v>16014.507031031151</v>
      </c>
      <c r="AK272" s="42">
        <f t="shared" si="314"/>
        <v>135472.66235039948</v>
      </c>
    </row>
    <row r="273" spans="1:39" ht="15" x14ac:dyDescent="0.2">
      <c r="I273" s="2">
        <f t="shared" si="294"/>
        <v>19</v>
      </c>
      <c r="J273" s="11">
        <f t="shared" si="284"/>
        <v>330381.874267885</v>
      </c>
      <c r="K273" s="11">
        <f t="shared" si="295"/>
        <v>3303.81874267885</v>
      </c>
      <c r="L273" s="24">
        <f t="shared" si="301"/>
        <v>36338.283812795395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L'!$B$264:$AV$384, 28)</f>
        <v>87.671067786794225</v>
      </c>
      <c r="S273" s="46">
        <f>VLOOKUP(I273, '[1]Lapse Rates'!$A$4:$F$24, 5)</f>
        <v>3.3283375800000001E-2</v>
      </c>
      <c r="T273" s="33">
        <f t="shared" si="311"/>
        <v>0.49909644643699425</v>
      </c>
      <c r="U273" s="33">
        <f t="shared" si="302"/>
        <v>4.3756318387725833E-2</v>
      </c>
      <c r="V273" s="39">
        <f t="shared" si="297"/>
        <v>1.6611614587207051E-2</v>
      </c>
      <c r="W273" s="32">
        <f t="shared" si="303"/>
        <v>0.43872851346206138</v>
      </c>
      <c r="X273" s="31"/>
      <c r="Y273" s="5">
        <f t="shared" si="308"/>
        <v>0</v>
      </c>
      <c r="Z273" s="5">
        <f t="shared" si="308"/>
        <v>3.0057035384130462</v>
      </c>
      <c r="AA273" s="5">
        <f t="shared" si="304"/>
        <v>0</v>
      </c>
      <c r="AB273" s="5">
        <f t="shared" si="289"/>
        <v>2.6421503393374377</v>
      </c>
      <c r="AC273" s="32"/>
      <c r="AD273" s="5">
        <f t="shared" si="309"/>
        <v>144947.94857235884</v>
      </c>
      <c r="AE273" s="5">
        <f t="shared" si="291"/>
        <v>-1449.4794857235886</v>
      </c>
      <c r="AF273" s="5">
        <f t="shared" si="291"/>
        <v>-15942.641238950211</v>
      </c>
      <c r="AG273" s="5">
        <f t="shared" si="312"/>
        <v>-26351.323866321742</v>
      </c>
      <c r="AH273" s="5">
        <f t="shared" si="313"/>
        <v>101204.50398136329</v>
      </c>
      <c r="AI273" s="42">
        <f t="shared" si="307"/>
        <v>0</v>
      </c>
      <c r="AJ273" s="42">
        <f t="shared" si="310"/>
        <v>14077.494676916038</v>
      </c>
      <c r="AK273" s="42">
        <f t="shared" si="314"/>
        <v>115281.99865827934</v>
      </c>
    </row>
    <row r="274" spans="1:39" ht="15" x14ac:dyDescent="0.2">
      <c r="I274" s="2">
        <f t="shared" si="294"/>
        <v>20</v>
      </c>
      <c r="J274" s="11">
        <f t="shared" si="284"/>
        <v>330381.874267885</v>
      </c>
      <c r="K274" s="11">
        <f t="shared" si="295"/>
        <v>3303.81874267885</v>
      </c>
      <c r="L274" s="24">
        <f t="shared" si="301"/>
        <v>36338.283812795395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L'!$B$264:$AV$384, 28)</f>
        <v>97.861270213131576</v>
      </c>
      <c r="S274" s="46">
        <f>VLOOKUP(I274, '[1]Lapse Rates'!$A$4:$F$24, 5)</f>
        <v>0</v>
      </c>
      <c r="T274" s="33">
        <f t="shared" si="311"/>
        <v>0.43872851346206138</v>
      </c>
      <c r="U274" s="33">
        <f t="shared" si="302"/>
        <v>4.2934529606116323E-2</v>
      </c>
      <c r="V274" s="39">
        <f t="shared" si="297"/>
        <v>0</v>
      </c>
      <c r="W274" s="32">
        <f t="shared" si="303"/>
        <v>0.39579398385594505</v>
      </c>
      <c r="X274" s="31"/>
      <c r="Y274" s="5">
        <f t="shared" si="308"/>
        <v>0</v>
      </c>
      <c r="Z274" s="5">
        <f t="shared" si="308"/>
        <v>2.6421503393374377</v>
      </c>
      <c r="AA274" s="5">
        <f t="shared" si="304"/>
        <v>0</v>
      </c>
      <c r="AB274" s="5">
        <f t="shared" si="289"/>
        <v>2.3835861510358192</v>
      </c>
      <c r="AC274" s="32"/>
      <c r="AD274" s="5">
        <f>$W274*J274</f>
        <v>130763.15821028015</v>
      </c>
      <c r="AE274" s="5">
        <f t="shared" si="291"/>
        <v>-1307.6315821028015</v>
      </c>
      <c r="AF274" s="5">
        <f t="shared" si="291"/>
        <v>-14382.474116754291</v>
      </c>
      <c r="AG274" s="5">
        <f t="shared" si="312"/>
        <v>-25856.418830161827</v>
      </c>
      <c r="AH274" s="5">
        <f t="shared" si="313"/>
        <v>89216.633681261228</v>
      </c>
      <c r="AI274" s="42">
        <f t="shared" si="307"/>
        <v>0</v>
      </c>
      <c r="AJ274" s="42">
        <f t="shared" si="310"/>
        <v>12699.846357172488</v>
      </c>
      <c r="AK274" s="42">
        <f t="shared" si="314"/>
        <v>101916.48003843371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5245861.0868366593</v>
      </c>
      <c r="AE277" s="21">
        <f t="shared" ref="AE277:AK277" si="315">SUM(AE254:AE274)</f>
        <v>-178057.06922386659</v>
      </c>
      <c r="AF277" s="21">
        <f t="shared" si="315"/>
        <v>-551145.5351046389</v>
      </c>
      <c r="AG277" s="21">
        <f t="shared" si="315"/>
        <v>-341289.61445275461</v>
      </c>
      <c r="AH277" s="21">
        <f t="shared" si="315"/>
        <v>4175368.8680553995</v>
      </c>
      <c r="AI277" s="21">
        <f t="shared" si="315"/>
        <v>0</v>
      </c>
      <c r="AJ277" s="21">
        <f t="shared" si="315"/>
        <v>477714.44379217457</v>
      </c>
      <c r="AK277" s="21">
        <f t="shared" si="315"/>
        <v>4653083.3118475731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2695387.1473020897</v>
      </c>
      <c r="AE279" s="21">
        <f t="shared" ref="AE279:AK279" si="316">AE254+NPV($D$6,AE255:AE274)</f>
        <v>-152842.71445919247</v>
      </c>
      <c r="AF279" s="21">
        <f t="shared" si="316"/>
        <v>-273816.04128007346</v>
      </c>
      <c r="AG279" s="21">
        <f t="shared" si="316"/>
        <v>-120885.0246428633</v>
      </c>
      <c r="AH279" s="21">
        <f t="shared" si="316"/>
        <v>2147843.3669199608</v>
      </c>
      <c r="AI279" s="21">
        <f t="shared" si="316"/>
        <v>0</v>
      </c>
      <c r="AJ279" s="21">
        <f t="shared" si="316"/>
        <v>229981.68826112611</v>
      </c>
      <c r="AK279" s="21">
        <f t="shared" si="316"/>
        <v>2377825.0551810861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3942407.190040275</v>
      </c>
      <c r="AE281" s="21">
        <f t="shared" ref="AE281:AK281" si="317">AE254+NPV($D$7,AE255:AE274)</f>
        <v>-165136.76898395954</v>
      </c>
      <c r="AF281" s="21">
        <f t="shared" si="317"/>
        <v>-409036.78954931122</v>
      </c>
      <c r="AG281" s="21">
        <f t="shared" si="317"/>
        <v>-222101.73618103389</v>
      </c>
      <c r="AH281" s="21">
        <f t="shared" si="317"/>
        <v>3146131.8953259708</v>
      </c>
      <c r="AI281" s="21">
        <f t="shared" si="317"/>
        <v>0</v>
      </c>
      <c r="AJ281" s="21">
        <f t="shared" si="317"/>
        <v>351110.64289933909</v>
      </c>
      <c r="AK281" s="21">
        <f t="shared" si="317"/>
        <v>3497242.5382253109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345330.04474550573</v>
      </c>
    </row>
    <row r="285" spans="1:39" ht="15" x14ac:dyDescent="0.2">
      <c r="G285" s="58" t="s">
        <v>118</v>
      </c>
      <c r="H285" s="57"/>
      <c r="I285" s="57"/>
      <c r="J285" s="11">
        <f>H$284</f>
        <v>345330.04474550573</v>
      </c>
      <c r="K285" s="11">
        <f>J285*$C$10</f>
        <v>138132.01789820229</v>
      </c>
      <c r="L285" s="24">
        <f>$C$294</f>
        <v>48340.514868226266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345330.04474550573</v>
      </c>
      <c r="AE285" s="5">
        <f>-$W285*K285</f>
        <v>-138132.01789820229</v>
      </c>
      <c r="AF285" s="5">
        <f>-$W285*L285</f>
        <v>-48340.514868226266</v>
      </c>
      <c r="AG285" s="5"/>
      <c r="AH285" s="5">
        <f>SUM(AD285:AG285)</f>
        <v>158857.51197907719</v>
      </c>
      <c r="AI285" s="42">
        <f>Y285-AA285</f>
        <v>0</v>
      </c>
      <c r="AJ285" s="42"/>
      <c r="AK285" s="42">
        <f>SUM(AH285:AJ285)</f>
        <v>158857.51197907719</v>
      </c>
      <c r="AL285" s="6" t="s">
        <v>39</v>
      </c>
      <c r="AM285" s="36">
        <f>AK312</f>
        <v>3683130.8097819281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345330.04474550573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L'!$B$264:$AV$384, 31)</f>
        <v>13.466609305087834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1.3466609305087834E-2</v>
      </c>
      <c r="V286" s="39">
        <f>MIN(S286*T286,T286-U286)</f>
        <v>2.3220462500000002E-3</v>
      </c>
      <c r="W286" s="32">
        <f>T286-SUM(U286:V286)</f>
        <v>0.98421134444491221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5.9272061375371505</v>
      </c>
      <c r="AC286" s="32"/>
      <c r="AD286" s="5">
        <f t="shared" ref="AD286:AD288" si="326">$W286*J286</f>
        <v>339877.74761619588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-8109.9826551937413</v>
      </c>
      <c r="AH286" s="5">
        <f t="shared" ref="AH286:AH294" si="328">SUM(AD286:AG286)</f>
        <v>331767.76496100216</v>
      </c>
      <c r="AI286" s="42">
        <f>-M286*$W285*(N286-N285)/1000</f>
        <v>0</v>
      </c>
      <c r="AJ286" s="42">
        <f>$D$6*SUM(Y286:Z286,AD286:AE286)</f>
        <v>33342.597827797814</v>
      </c>
      <c r="AK286" s="42">
        <f t="shared" ref="AK286" si="329">SUM(AH286:AJ286)</f>
        <v>365110.36278879998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345330.04474550573</v>
      </c>
      <c r="K287" s="11">
        <f t="shared" ref="K287:K305" si="331">J287*$C$11</f>
        <v>3453.3004474550576</v>
      </c>
      <c r="L287" s="24">
        <f>$C$295</f>
        <v>37980.613525861088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L'!$B$264:$AV$384, 31)</f>
        <v>14.724236109192233</v>
      </c>
      <c r="S287" s="46">
        <f>VLOOKUP(I287, '[1]Lapse Rates'!$A$4:$F$24, 5)</f>
        <v>2.1348066000000001E-3</v>
      </c>
      <c r="T287" s="33">
        <f t="shared" ref="T287:T289" si="332">W286</f>
        <v>0.98421134444491221</v>
      </c>
      <c r="U287" s="33">
        <f>T287*R287/1000</f>
        <v>1.449176021695241E-2</v>
      </c>
      <c r="V287" s="39">
        <f t="shared" ref="V287:V305" si="333">MIN(S287*T287,T287-U287)</f>
        <v>2.1011008739158722E-3</v>
      </c>
      <c r="W287" s="32">
        <f>T287-SUM(U287:V287)</f>
        <v>0.96761848335404388</v>
      </c>
      <c r="X287" s="32"/>
      <c r="Y287" s="5">
        <f t="shared" ref="Y287:Z302" si="334">AA286</f>
        <v>0</v>
      </c>
      <c r="Z287" s="5">
        <f t="shared" si="334"/>
        <v>5.9272061375371505</v>
      </c>
      <c r="AA287" s="5">
        <f>O287*W287</f>
        <v>0</v>
      </c>
      <c r="AB287" s="5">
        <f t="shared" si="325"/>
        <v>5.8272791161182251</v>
      </c>
      <c r="AC287" s="32"/>
      <c r="AD287" s="5">
        <f t="shared" si="326"/>
        <v>334147.73415323038</v>
      </c>
      <c r="AE287" s="5">
        <f t="shared" si="327"/>
        <v>-3341.4773415323039</v>
      </c>
      <c r="AF287" s="5">
        <f t="shared" si="327"/>
        <v>-36750.743656749793</v>
      </c>
      <c r="AG287" s="5">
        <f t="shared" ref="AG287:AG290" si="335">-U287*M287</f>
        <v>-8727.3582636950323</v>
      </c>
      <c r="AH287" s="5">
        <f t="shared" si="328"/>
        <v>285328.15489125327</v>
      </c>
      <c r="AI287" s="42">
        <f>-M287*($W286*N287-$W285*N286)/1000</f>
        <v>0</v>
      </c>
      <c r="AJ287" s="42">
        <f t="shared" ref="AJ287:AJ288" si="336">$D$6*SUM(Y287:Z287,AD287:AE287)</f>
        <v>32452.675252149675</v>
      </c>
      <c r="AK287" s="42">
        <f>SUM(AH287:AJ287)</f>
        <v>317780.83014340297</v>
      </c>
      <c r="AL287" s="48" t="s">
        <v>59</v>
      </c>
      <c r="AM287" s="54">
        <f>AK312/AD312</f>
        <v>0.89050286044204796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345330.04474550573</v>
      </c>
      <c r="K288" s="11">
        <f t="shared" si="331"/>
        <v>3453.3004474550576</v>
      </c>
      <c r="L288" s="24">
        <f t="shared" ref="L288:L305" si="337">$C$295</f>
        <v>37980.613525861088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L'!$B$264:$AV$384, 31)</f>
        <v>16.059261526904326</v>
      </c>
      <c r="S288" s="46">
        <f>VLOOKUP(I288, '[1]Lapse Rates'!$A$4:$F$24, 5)</f>
        <v>2.1304430000000001E-3</v>
      </c>
      <c r="T288" s="33">
        <f t="shared" si="332"/>
        <v>0.96761848335404388</v>
      </c>
      <c r="U288" s="33">
        <f t="shared" ref="U288:U305" si="338">T288*R288/1000</f>
        <v>1.553923828244911E-2</v>
      </c>
      <c r="V288" s="39">
        <f t="shared" si="333"/>
        <v>2.0614560245322392E-3</v>
      </c>
      <c r="W288" s="32">
        <f t="shared" ref="W288:W305" si="339">T288-SUM(U288:V288)</f>
        <v>0.95001778904706258</v>
      </c>
      <c r="X288" s="32"/>
      <c r="Y288" s="5">
        <f t="shared" si="334"/>
        <v>0</v>
      </c>
      <c r="Z288" s="5">
        <f t="shared" si="334"/>
        <v>5.8272791161182251</v>
      </c>
      <c r="AA288" s="5">
        <f t="shared" ref="AA288:AA305" si="340">O288*W288</f>
        <v>0</v>
      </c>
      <c r="AB288" s="5">
        <f t="shared" si="325"/>
        <v>5.7212826308002347</v>
      </c>
      <c r="AC288" s="32"/>
      <c r="AD288" s="5">
        <f t="shared" si="326"/>
        <v>328069.68560064852</v>
      </c>
      <c r="AE288" s="5">
        <f t="shared" si="327"/>
        <v>-3280.6968560064856</v>
      </c>
      <c r="AF288" s="5">
        <f>-$W288*L288</f>
        <v>-36082.258488489511</v>
      </c>
      <c r="AG288" s="5">
        <f t="shared" si="335"/>
        <v>-9358.1799316010456</v>
      </c>
      <c r="AH288" s="5">
        <f t="shared" si="328"/>
        <v>279348.55032455147</v>
      </c>
      <c r="AI288" s="42">
        <f>-M288*($W287*N288-$W286*N287)/1000</f>
        <v>0</v>
      </c>
      <c r="AJ288" s="42">
        <f t="shared" si="336"/>
        <v>31862.371451930678</v>
      </c>
      <c r="AK288" s="42">
        <f t="shared" ref="AK288:AK295" si="341">SUM(AH288:AJ288)</f>
        <v>311210.92177648214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345330.04474550573</v>
      </c>
      <c r="K289" s="11">
        <f t="shared" si="331"/>
        <v>3453.3004474550576</v>
      </c>
      <c r="L289" s="24">
        <f t="shared" si="337"/>
        <v>37980.613525861088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L'!$B$264:$AV$384, 31)</f>
        <v>17.470749782780668</v>
      </c>
      <c r="S289" s="46">
        <f>VLOOKUP(I289, '[1]Lapse Rates'!$A$4:$F$24, 5)</f>
        <v>1.8971547999999999E-3</v>
      </c>
      <c r="T289" s="33">
        <f t="shared" si="332"/>
        <v>0.95001778904706258</v>
      </c>
      <c r="U289" s="33">
        <f t="shared" si="338"/>
        <v>1.6597523081631739E-2</v>
      </c>
      <c r="V289" s="39">
        <f t="shared" si="333"/>
        <v>1.8023308085760221E-3</v>
      </c>
      <c r="W289" s="32">
        <f t="shared" si="339"/>
        <v>0.93161793515685476</v>
      </c>
      <c r="X289" s="32"/>
      <c r="Y289" s="5">
        <f>AA288</f>
        <v>0</v>
      </c>
      <c r="Z289" s="5">
        <f t="shared" si="334"/>
        <v>5.7212826308002347</v>
      </c>
      <c r="AA289" s="5">
        <f t="shared" si="340"/>
        <v>0</v>
      </c>
      <c r="AB289" s="5">
        <f t="shared" si="325"/>
        <v>5.6104733747157747</v>
      </c>
      <c r="AC289" s="32"/>
      <c r="AD289" s="5">
        <f>$W289*J289</f>
        <v>321715.66323343234</v>
      </c>
      <c r="AE289" s="5">
        <f t="shared" si="327"/>
        <v>-3217.1566323343231</v>
      </c>
      <c r="AF289" s="5">
        <f t="shared" si="327"/>
        <v>-35383.420748953213</v>
      </c>
      <c r="AG289" s="5">
        <f t="shared" si="335"/>
        <v>-9995.5097279279998</v>
      </c>
      <c r="AH289" s="5">
        <f t="shared" si="328"/>
        <v>273119.57612421678</v>
      </c>
      <c r="AI289" s="42">
        <f t="shared" ref="AI289:AI305" si="343">-M289*($W288*N289-$W287*N288)/1000</f>
        <v>0</v>
      </c>
      <c r="AJ289" s="42">
        <f>$D$6*SUM(Y289:Z289,AD289:AE289)</f>
        <v>31245.264755393797</v>
      </c>
      <c r="AK289" s="42">
        <f t="shared" si="341"/>
        <v>304364.84087961057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345330.04474550573</v>
      </c>
      <c r="K290" s="11">
        <f t="shared" si="331"/>
        <v>3453.3004474550576</v>
      </c>
      <c r="L290" s="24">
        <f t="shared" si="337"/>
        <v>37980.613525861088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L'!$B$264:$AV$384, 31)</f>
        <v>19.054399456227028</v>
      </c>
      <c r="S290" s="46">
        <f>VLOOKUP(I290, '[1]Lapse Rates'!$A$4:$F$24, 5)</f>
        <v>1.8563969E-3</v>
      </c>
      <c r="T290" s="33">
        <f>W289</f>
        <v>0.93161793515685476</v>
      </c>
      <c r="U290" s="33">
        <f t="shared" si="338"/>
        <v>1.7751420277064122E-2</v>
      </c>
      <c r="V290" s="39">
        <f t="shared" si="333"/>
        <v>1.7294526468095862E-3</v>
      </c>
      <c r="W290" s="32">
        <f t="shared" si="339"/>
        <v>0.91213706223298108</v>
      </c>
      <c r="X290" s="32"/>
      <c r="Y290" s="5">
        <f t="shared" ref="Y290:Z305" si="344">AA289</f>
        <v>0</v>
      </c>
      <c r="Z290" s="5">
        <f t="shared" si="334"/>
        <v>5.6104733747157747</v>
      </c>
      <c r="AA290" s="5">
        <f t="shared" si="340"/>
        <v>0</v>
      </c>
      <c r="AB290" s="5">
        <f t="shared" si="325"/>
        <v>5.4931539085150591</v>
      </c>
      <c r="AC290" s="32"/>
      <c r="AD290" s="5">
        <f t="shared" ref="AD290:AD304" si="345">$W290*J290</f>
        <v>314988.33251494949</v>
      </c>
      <c r="AE290" s="5">
        <f t="shared" si="327"/>
        <v>-3149.8833251494952</v>
      </c>
      <c r="AF290" s="5">
        <f t="shared" si="327"/>
        <v>-34643.525243285156</v>
      </c>
      <c r="AG290" s="5">
        <f t="shared" si="335"/>
        <v>-10690.420082036049</v>
      </c>
      <c r="AH290" s="5">
        <f t="shared" si="328"/>
        <v>266504.50386447879</v>
      </c>
      <c r="AI290" s="42">
        <f t="shared" si="343"/>
        <v>0</v>
      </c>
      <c r="AJ290" s="42">
        <f t="shared" ref="AJ290:AJ305" si="346">$D$6*SUM(Y290:Z290,AD290:AE290)</f>
        <v>30591.902252957443</v>
      </c>
      <c r="AK290" s="42">
        <f t="shared" si="341"/>
        <v>297096.40611743624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345330.04474550573</v>
      </c>
      <c r="K291" s="11">
        <f t="shared" si="331"/>
        <v>3453.3004474550576</v>
      </c>
      <c r="L291" s="24">
        <f t="shared" si="337"/>
        <v>37980.613525861088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L'!$B$264:$AV$384, 31)</f>
        <v>21.055496518028257</v>
      </c>
      <c r="S291" s="46">
        <f>VLOOKUP(I291, '[1]Lapse Rates'!$A$4:$F$24, 5)</f>
        <v>1.7512077999999999E-3</v>
      </c>
      <c r="T291" s="33">
        <f t="shared" ref="T291:T305" si="347">W290</f>
        <v>0.91213706223298108</v>
      </c>
      <c r="U291" s="33">
        <f t="shared" si="338"/>
        <v>1.9205498737811057E-2</v>
      </c>
      <c r="V291" s="39">
        <f t="shared" si="333"/>
        <v>1.5973415380514818E-3</v>
      </c>
      <c r="W291" s="32">
        <f t="shared" si="339"/>
        <v>0.89133422195711853</v>
      </c>
      <c r="X291" s="32"/>
      <c r="Y291" s="5">
        <f t="shared" si="344"/>
        <v>0</v>
      </c>
      <c r="Z291" s="5">
        <f t="shared" si="334"/>
        <v>5.4931539085150591</v>
      </c>
      <c r="AA291" s="5">
        <f t="shared" si="340"/>
        <v>0</v>
      </c>
      <c r="AB291" s="5">
        <f t="shared" si="325"/>
        <v>5.3678731715501353</v>
      </c>
      <c r="AC291" s="32"/>
      <c r="AD291" s="5">
        <f t="shared" si="345"/>
        <v>307804.48675165226</v>
      </c>
      <c r="AE291" s="5">
        <f t="shared" si="327"/>
        <v>-3078.044867516523</v>
      </c>
      <c r="AF291" s="5">
        <f t="shared" si="327"/>
        <v>-33853.420606527405</v>
      </c>
      <c r="AG291" s="5">
        <f>-U291*M291</f>
        <v>-11566.108299373214</v>
      </c>
      <c r="AH291" s="5">
        <f t="shared" si="328"/>
        <v>259306.91297823514</v>
      </c>
      <c r="AI291" s="42">
        <f t="shared" si="343"/>
        <v>0</v>
      </c>
      <c r="AJ291" s="42">
        <f t="shared" si="346"/>
        <v>29894.202827232148</v>
      </c>
      <c r="AK291" s="42">
        <f t="shared" si="341"/>
        <v>289201.1158054673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345330.04474550573</v>
      </c>
      <c r="K292" s="11">
        <f t="shared" si="331"/>
        <v>3453.3004474550576</v>
      </c>
      <c r="L292" s="24">
        <f t="shared" si="337"/>
        <v>37980.613525861088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L'!$B$264:$AV$384, 31)</f>
        <v>23.109597709774807</v>
      </c>
      <c r="S292" s="46">
        <f>VLOOKUP(I292, '[1]Lapse Rates'!$A$4:$F$24, 5)</f>
        <v>1.6267663999999999E-3</v>
      </c>
      <c r="T292" s="33">
        <f t="shared" si="347"/>
        <v>0.89133422195711853</v>
      </c>
      <c r="U292" s="33">
        <f t="shared" si="338"/>
        <v>2.0598375294384137E-2</v>
      </c>
      <c r="V292" s="39">
        <f t="shared" si="333"/>
        <v>1.4499925634499826E-3</v>
      </c>
      <c r="W292" s="32">
        <f t="shared" si="339"/>
        <v>0.86928585409928438</v>
      </c>
      <c r="X292" s="32"/>
      <c r="Y292" s="5">
        <f t="shared" si="344"/>
        <v>0</v>
      </c>
      <c r="Z292" s="5">
        <f t="shared" si="334"/>
        <v>5.3678731715501353</v>
      </c>
      <c r="AA292" s="5">
        <f t="shared" si="340"/>
        <v>0</v>
      </c>
      <c r="AB292" s="5">
        <f t="shared" si="325"/>
        <v>5.2350915062835792</v>
      </c>
      <c r="AC292" s="32"/>
      <c r="AD292" s="5">
        <f t="shared" si="345"/>
        <v>300190.52289274102</v>
      </c>
      <c r="AE292" s="5">
        <f t="shared" si="327"/>
        <v>-3001.9052289274105</v>
      </c>
      <c r="AF292" s="5">
        <f t="shared" si="327"/>
        <v>-33016.01006804299</v>
      </c>
      <c r="AG292" s="5">
        <f t="shared" ref="AG292:AG305" si="348">-U292*M292</f>
        <v>-12404.938955161664</v>
      </c>
      <c r="AH292" s="5">
        <f t="shared" si="328"/>
        <v>251767.66864060896</v>
      </c>
      <c r="AI292" s="42">
        <f t="shared" si="343"/>
        <v>0</v>
      </c>
      <c r="AJ292" s="42">
        <f t="shared" si="346"/>
        <v>29154.72998117825</v>
      </c>
      <c r="AK292" s="42">
        <f t="shared" si="341"/>
        <v>280922.3986217872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345330.04474550573</v>
      </c>
      <c r="K293" s="11">
        <f t="shared" si="331"/>
        <v>3453.3004474550576</v>
      </c>
      <c r="L293" s="24">
        <f t="shared" si="337"/>
        <v>37980.613525861088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L'!$B$264:$AV$384, 31)</f>
        <v>25.471907258479245</v>
      </c>
      <c r="S293" s="46">
        <f>VLOOKUP(I293, '[1]Lapse Rates'!$A$4:$F$24, 5)</f>
        <v>1.427546E-3</v>
      </c>
      <c r="T293" s="33">
        <f t="shared" si="347"/>
        <v>0.86928585409928438</v>
      </c>
      <c r="U293" s="33">
        <f t="shared" si="338"/>
        <v>2.2142368656724892E-2</v>
      </c>
      <c r="V293" s="39">
        <f t="shared" si="333"/>
        <v>1.2409455438760169E-3</v>
      </c>
      <c r="W293" s="32">
        <f t="shared" si="339"/>
        <v>0.84590253989868347</v>
      </c>
      <c r="X293" s="32"/>
      <c r="Y293" s="5">
        <f t="shared" si="344"/>
        <v>0</v>
      </c>
      <c r="Z293" s="5">
        <f t="shared" si="334"/>
        <v>5.2350915062835792</v>
      </c>
      <c r="AA293" s="5">
        <f t="shared" si="340"/>
        <v>0</v>
      </c>
      <c r="AB293" s="5">
        <f t="shared" si="325"/>
        <v>5.0942704070064426</v>
      </c>
      <c r="AC293" s="32"/>
      <c r="AD293" s="5">
        <f t="shared" si="345"/>
        <v>292115.56195354933</v>
      </c>
      <c r="AE293" s="5">
        <f t="shared" si="327"/>
        <v>-2921.1556195354933</v>
      </c>
      <c r="AF293" s="5">
        <f t="shared" si="327"/>
        <v>-32127.897448436186</v>
      </c>
      <c r="AG293" s="5">
        <f t="shared" si="348"/>
        <v>-13334.776533770775</v>
      </c>
      <c r="AH293" s="5">
        <f t="shared" si="328"/>
        <v>243731.73235180689</v>
      </c>
      <c r="AI293" s="42">
        <f t="shared" si="343"/>
        <v>0</v>
      </c>
      <c r="AJ293" s="42">
        <f t="shared" si="346"/>
        <v>28370.484823843526</v>
      </c>
      <c r="AK293" s="42">
        <f t="shared" si="341"/>
        <v>272102.21717565041</v>
      </c>
    </row>
    <row r="294" spans="1:37" ht="15" x14ac:dyDescent="0.2">
      <c r="A294" s="12"/>
      <c r="B294" s="13">
        <v>1</v>
      </c>
      <c r="C294" s="10">
        <f>$H$284*0.14+$B$297</f>
        <v>48340.514868226266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345330.04474550573</v>
      </c>
      <c r="K294" s="11">
        <f t="shared" si="331"/>
        <v>3453.3004474550576</v>
      </c>
      <c r="L294" s="24">
        <f t="shared" si="337"/>
        <v>37980.613525861088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L'!$B$264:$AV$384, 31)</f>
        <v>28.189004914229152</v>
      </c>
      <c r="S294" s="46">
        <f>VLOOKUP(I294, '[1]Lapse Rates'!$A$4:$F$24, 5)</f>
        <v>1.4710299999999999E-3</v>
      </c>
      <c r="T294" s="33">
        <f t="shared" si="347"/>
        <v>0.84590253989868347</v>
      </c>
      <c r="U294" s="33">
        <f t="shared" si="338"/>
        <v>2.384515085416291E-2</v>
      </c>
      <c r="V294" s="39">
        <f t="shared" si="333"/>
        <v>1.2443480132671603E-3</v>
      </c>
      <c r="W294" s="32">
        <f t="shared" si="339"/>
        <v>0.82081304103125341</v>
      </c>
      <c r="X294" s="32"/>
      <c r="Y294" s="5">
        <f t="shared" si="344"/>
        <v>0</v>
      </c>
      <c r="Z294" s="5">
        <f t="shared" si="334"/>
        <v>5.0942704070064426</v>
      </c>
      <c r="AA294" s="5">
        <f t="shared" si="340"/>
        <v>0</v>
      </c>
      <c r="AB294" s="5">
        <f t="shared" si="325"/>
        <v>4.9431741688721074</v>
      </c>
      <c r="AC294" s="32"/>
      <c r="AD294" s="5">
        <f t="shared" si="345"/>
        <v>283451.40418701735</v>
      </c>
      <c r="AE294" s="5">
        <f t="shared" si="327"/>
        <v>-2834.514041870174</v>
      </c>
      <c r="AF294" s="5">
        <f t="shared" si="327"/>
        <v>-31174.982888394796</v>
      </c>
      <c r="AG294" s="5">
        <f t="shared" si="348"/>
        <v>-14360.241353751675</v>
      </c>
      <c r="AH294" s="5">
        <f t="shared" si="328"/>
        <v>235081.66590300068</v>
      </c>
      <c r="AI294" s="42">
        <f t="shared" si="343"/>
        <v>0</v>
      </c>
      <c r="AJ294" s="42">
        <f t="shared" si="346"/>
        <v>27529.016671165864</v>
      </c>
      <c r="AK294" s="42">
        <f t="shared" si="341"/>
        <v>262610.68257416657</v>
      </c>
    </row>
    <row r="295" spans="1:37" ht="15" x14ac:dyDescent="0.2">
      <c r="A295" s="12"/>
      <c r="B295" s="70" t="s">
        <v>49</v>
      </c>
      <c r="C295" s="10">
        <f>$H$284*0.11+$B$297</f>
        <v>37980.613525861088</v>
      </c>
      <c r="D295" s="1"/>
      <c r="E295" s="1"/>
      <c r="F295" s="1"/>
      <c r="I295" s="2">
        <f t="shared" si="330"/>
        <v>10</v>
      </c>
      <c r="J295" s="11">
        <f t="shared" si="320"/>
        <v>345330.04474550573</v>
      </c>
      <c r="K295" s="11">
        <f t="shared" si="331"/>
        <v>3453.3004474550576</v>
      </c>
      <c r="L295" s="24">
        <f t="shared" si="337"/>
        <v>37980.613525861088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L'!$B$264:$AV$384, 31)</f>
        <v>31.4188224499471</v>
      </c>
      <c r="S295" s="46">
        <f>VLOOKUP(I295, '[1]Lapse Rates'!$A$4:$F$24, 5)</f>
        <v>1.273365E-3</v>
      </c>
      <c r="T295" s="33">
        <f t="shared" si="347"/>
        <v>0.82081304103125341</v>
      </c>
      <c r="U295" s="33">
        <f t="shared" si="338"/>
        <v>2.5788979200762095E-2</v>
      </c>
      <c r="V295" s="39">
        <f t="shared" si="333"/>
        <v>1.045194597992762E-3</v>
      </c>
      <c r="W295" s="32">
        <f t="shared" si="339"/>
        <v>0.79397886723249855</v>
      </c>
      <c r="X295" s="32"/>
      <c r="Y295" s="5">
        <f t="shared" si="344"/>
        <v>0</v>
      </c>
      <c r="Z295" s="5">
        <f t="shared" si="334"/>
        <v>4.9431741688721074</v>
      </c>
      <c r="AA295" s="5">
        <f t="shared" si="340"/>
        <v>0</v>
      </c>
      <c r="AB295" s="5">
        <f t="shared" si="325"/>
        <v>4.7815709923456033</v>
      </c>
      <c r="AC295" s="32"/>
      <c r="AD295" s="5">
        <f t="shared" si="345"/>
        <v>274184.75774838467</v>
      </c>
      <c r="AE295" s="5">
        <f t="shared" si="327"/>
        <v>-2741.8475774838471</v>
      </c>
      <c r="AF295" s="5">
        <f t="shared" si="327"/>
        <v>-30155.804504058498</v>
      </c>
      <c r="AG295" s="5">
        <f t="shared" si="348"/>
        <v>-15530.871155095756</v>
      </c>
      <c r="AH295" s="5">
        <f>SUM(AD295:AG295)</f>
        <v>225756.23451174656</v>
      </c>
      <c r="AI295" s="42">
        <f t="shared" si="343"/>
        <v>0</v>
      </c>
      <c r="AJ295" s="42">
        <f t="shared" si="346"/>
        <v>26629.034413151338</v>
      </c>
      <c r="AK295" s="42">
        <f t="shared" si="341"/>
        <v>252385.26892489789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345330.04474550573</v>
      </c>
      <c r="K296" s="11">
        <f t="shared" si="331"/>
        <v>3453.3004474550576</v>
      </c>
      <c r="L296" s="24">
        <f t="shared" si="337"/>
        <v>37980.613525861088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L'!$B$264:$AV$384, 31)</f>
        <v>35.130220792943398</v>
      </c>
      <c r="S296" s="46">
        <f>VLOOKUP(I296, '[1]Lapse Rates'!$A$4:$F$24, 5)</f>
        <v>1.2241776999999999E-3</v>
      </c>
      <c r="T296" s="33">
        <f t="shared" si="347"/>
        <v>0.79397886723249855</v>
      </c>
      <c r="U296" s="33">
        <f t="shared" si="338"/>
        <v>2.7892652910808766E-2</v>
      </c>
      <c r="V296" s="39">
        <f t="shared" si="333"/>
        <v>9.7197122353728544E-4</v>
      </c>
      <c r="W296" s="32">
        <f t="shared" si="339"/>
        <v>0.76511424309815246</v>
      </c>
      <c r="X296" s="31"/>
      <c r="Y296" s="5">
        <f t="shared" si="344"/>
        <v>0</v>
      </c>
      <c r="Z296" s="5">
        <f t="shared" si="334"/>
        <v>4.7815709923456033</v>
      </c>
      <c r="AA296" s="5">
        <f t="shared" si="340"/>
        <v>0</v>
      </c>
      <c r="AB296" s="5">
        <f t="shared" si="325"/>
        <v>4.6077398550675728</v>
      </c>
      <c r="AC296" s="32"/>
      <c r="AD296" s="5">
        <f t="shared" si="345"/>
        <v>264216.93580450874</v>
      </c>
      <c r="AE296" s="5">
        <f t="shared" si="327"/>
        <v>-2642.1693580450874</v>
      </c>
      <c r="AF296" s="5">
        <f t="shared" si="327"/>
        <v>-29059.508370242656</v>
      </c>
      <c r="AG296" s="5">
        <f t="shared" si="348"/>
        <v>-16797.764469823451</v>
      </c>
      <c r="AH296" s="5">
        <f t="shared" ref="AH296:AH305" si="349">SUM(AD296:AG296)</f>
        <v>215717.49360639753</v>
      </c>
      <c r="AI296" s="42">
        <f t="shared" si="343"/>
        <v>0</v>
      </c>
      <c r="AJ296" s="42">
        <f t="shared" si="346"/>
        <v>25660.953660512438</v>
      </c>
      <c r="AK296" s="42">
        <f t="shared" ref="AK296:AK305" si="350">SUM(AH296:AJ296)</f>
        <v>241378.44726690996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345330.04474550573</v>
      </c>
      <c r="K297" s="11">
        <f t="shared" si="331"/>
        <v>3453.3004474550576</v>
      </c>
      <c r="L297" s="24">
        <f t="shared" si="337"/>
        <v>37980.613525861088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L'!$B$264:$AV$384, 31)</f>
        <v>39.37642141913868</v>
      </c>
      <c r="S297" s="46">
        <f>VLOOKUP(I297, '[1]Lapse Rates'!$A$4:$F$24, 5)</f>
        <v>1.0124068E-3</v>
      </c>
      <c r="T297" s="33">
        <f t="shared" si="347"/>
        <v>0.76511424309815246</v>
      </c>
      <c r="U297" s="33">
        <f t="shared" si="338"/>
        <v>3.012746087001817E-2</v>
      </c>
      <c r="V297" s="39">
        <f t="shared" si="333"/>
        <v>7.746068624894226E-4</v>
      </c>
      <c r="W297" s="32">
        <f t="shared" si="339"/>
        <v>0.73421217536564487</v>
      </c>
      <c r="X297" s="31"/>
      <c r="Y297" s="5">
        <f t="shared" si="344"/>
        <v>0</v>
      </c>
      <c r="Z297" s="5">
        <f t="shared" si="334"/>
        <v>4.6077398550675728</v>
      </c>
      <c r="AA297" s="5">
        <f t="shared" si="340"/>
        <v>0</v>
      </c>
      <c r="AB297" s="5">
        <f t="shared" si="325"/>
        <v>4.4216386415827698</v>
      </c>
      <c r="AC297" s="32"/>
      <c r="AD297" s="5">
        <f t="shared" si="345"/>
        <v>253545.52337171324</v>
      </c>
      <c r="AE297" s="5">
        <f t="shared" si="327"/>
        <v>-2535.4552337171326</v>
      </c>
      <c r="AF297" s="5">
        <f t="shared" si="327"/>
        <v>-27885.828878544304</v>
      </c>
      <c r="AG297" s="5">
        <f t="shared" si="348"/>
        <v>-18143.630632290173</v>
      </c>
      <c r="AH297" s="5">
        <f t="shared" si="349"/>
        <v>204980.60862716162</v>
      </c>
      <c r="AI297" s="42">
        <f t="shared" si="343"/>
        <v>0</v>
      </c>
      <c r="AJ297" s="42">
        <f t="shared" si="346"/>
        <v>24624.5397036172</v>
      </c>
      <c r="AK297" s="42">
        <f t="shared" si="350"/>
        <v>229605.14833077881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345330.04474550573</v>
      </c>
      <c r="K298" s="11">
        <f t="shared" si="331"/>
        <v>3453.3004474550576</v>
      </c>
      <c r="L298" s="24">
        <f t="shared" si="337"/>
        <v>37980.613525861088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L'!$B$264:$AV$384, 31)</f>
        <v>44.262902924475952</v>
      </c>
      <c r="S298" s="46">
        <f>VLOOKUP(I298, '[1]Lapse Rates'!$A$4:$F$24, 5)</f>
        <v>8.7385670000000003E-4</v>
      </c>
      <c r="T298" s="33">
        <f t="shared" si="347"/>
        <v>0.73421217536564487</v>
      </c>
      <c r="U298" s="33">
        <f t="shared" si="338"/>
        <v>3.2498362244177854E-2</v>
      </c>
      <c r="V298" s="39">
        <f t="shared" si="333"/>
        <v>6.4159622866484371E-4</v>
      </c>
      <c r="W298" s="32">
        <f t="shared" si="339"/>
        <v>0.70107221689280219</v>
      </c>
      <c r="X298" s="31"/>
      <c r="Y298" s="5">
        <f t="shared" si="344"/>
        <v>0</v>
      </c>
      <c r="Z298" s="5">
        <f t="shared" si="334"/>
        <v>4.4216386415827698</v>
      </c>
      <c r="AA298" s="5">
        <f t="shared" si="340"/>
        <v>0</v>
      </c>
      <c r="AB298" s="5">
        <f t="shared" si="325"/>
        <v>4.2220602010713533</v>
      </c>
      <c r="AC298" s="32"/>
      <c r="AD298" s="5">
        <f t="shared" si="345"/>
        <v>242101.30002942227</v>
      </c>
      <c r="AE298" s="5">
        <f t="shared" si="327"/>
        <v>-2421.0130002942228</v>
      </c>
      <c r="AF298" s="5">
        <f t="shared" si="327"/>
        <v>-26627.152923524183</v>
      </c>
      <c r="AG298" s="5">
        <f t="shared" si="348"/>
        <v>-19571.456195948984</v>
      </c>
      <c r="AH298" s="5">
        <f t="shared" si="349"/>
        <v>193481.67790965489</v>
      </c>
      <c r="AI298" s="42">
        <f t="shared" si="343"/>
        <v>0</v>
      </c>
      <c r="AJ298" s="42">
        <f t="shared" si="346"/>
        <v>23513.069920308204</v>
      </c>
      <c r="AK298" s="42">
        <f t="shared" si="350"/>
        <v>216994.7478299631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345330.04474550573</v>
      </c>
      <c r="K299" s="11">
        <f t="shared" si="331"/>
        <v>3453.3004474550576</v>
      </c>
      <c r="L299" s="24">
        <f t="shared" si="337"/>
        <v>37980.613525861088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L'!$B$264:$AV$384, 31)</f>
        <v>49.698944485276499</v>
      </c>
      <c r="S299" s="46">
        <f>VLOOKUP(I299, '[1]Lapse Rates'!$A$4:$F$24, 5)</f>
        <v>8.3940749999999998E-4</v>
      </c>
      <c r="T299" s="33">
        <f t="shared" si="347"/>
        <v>0.70107221689280219</v>
      </c>
      <c r="U299" s="33">
        <f t="shared" si="338"/>
        <v>3.48425491875251E-2</v>
      </c>
      <c r="V299" s="39">
        <f t="shared" si="333"/>
        <v>5.8848527690144484E-4</v>
      </c>
      <c r="W299" s="32">
        <f t="shared" si="339"/>
        <v>0.66564118242837567</v>
      </c>
      <c r="X299" s="31"/>
      <c r="Y299" s="5">
        <f t="shared" si="344"/>
        <v>0</v>
      </c>
      <c r="Z299" s="5">
        <f t="shared" si="334"/>
        <v>4.2220602010713533</v>
      </c>
      <c r="AA299" s="5">
        <f t="shared" si="340"/>
        <v>0</v>
      </c>
      <c r="AB299" s="5">
        <f t="shared" si="325"/>
        <v>4.008684236526582</v>
      </c>
      <c r="AC299" s="32"/>
      <c r="AD299" s="5">
        <f t="shared" si="345"/>
        <v>229865.89931244231</v>
      </c>
      <c r="AE299" s="5">
        <f t="shared" si="327"/>
        <v>-2298.6589931244234</v>
      </c>
      <c r="AF299" s="5">
        <f t="shared" si="327"/>
        <v>-25281.460496709333</v>
      </c>
      <c r="AG299" s="5">
        <f t="shared" si="348"/>
        <v>-20983.193554654052</v>
      </c>
      <c r="AH299" s="5">
        <f t="shared" si="349"/>
        <v>181302.58626795452</v>
      </c>
      <c r="AI299" s="42">
        <f t="shared" si="343"/>
        <v>0</v>
      </c>
      <c r="AJ299" s="42">
        <f t="shared" si="346"/>
        <v>22324.76045943081</v>
      </c>
      <c r="AK299" s="42">
        <f t="shared" si="350"/>
        <v>203627.34672738533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345330.04474550573</v>
      </c>
      <c r="K300" s="11">
        <f t="shared" si="331"/>
        <v>3453.3004474550576</v>
      </c>
      <c r="L300" s="24">
        <f t="shared" si="337"/>
        <v>37980.613525861088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L'!$B$264:$AV$384, 31)</f>
        <v>55.716378909951203</v>
      </c>
      <c r="S300" s="46">
        <f>VLOOKUP(I300, '[1]Lapse Rates'!$A$4:$F$24, 5)</f>
        <v>7.2940090000000004E-4</v>
      </c>
      <c r="T300" s="33">
        <f t="shared" si="347"/>
        <v>0.66564118242837567</v>
      </c>
      <c r="U300" s="33">
        <f t="shared" si="338"/>
        <v>3.7087116338247336E-2</v>
      </c>
      <c r="V300" s="39">
        <f t="shared" si="333"/>
        <v>4.8551927754032141E-4</v>
      </c>
      <c r="W300" s="32">
        <f t="shared" si="339"/>
        <v>0.62806854681258806</v>
      </c>
      <c r="X300" s="31"/>
      <c r="Y300" s="5">
        <f t="shared" si="344"/>
        <v>0</v>
      </c>
      <c r="Z300" s="5">
        <f t="shared" si="334"/>
        <v>4.008684236526582</v>
      </c>
      <c r="AA300" s="5">
        <f t="shared" si="340"/>
        <v>0</v>
      </c>
      <c r="AB300" s="5">
        <f t="shared" si="325"/>
        <v>3.7824109287839809</v>
      </c>
      <c r="AC300" s="32"/>
      <c r="AD300" s="5">
        <f t="shared" si="345"/>
        <v>216890.93937403581</v>
      </c>
      <c r="AE300" s="5">
        <f t="shared" si="327"/>
        <v>-2168.9093937403582</v>
      </c>
      <c r="AF300" s="5">
        <f t="shared" si="327"/>
        <v>-23854.428744238099</v>
      </c>
      <c r="AG300" s="5">
        <f t="shared" si="348"/>
        <v>-22334.936985266355</v>
      </c>
      <c r="AH300" s="5">
        <f t="shared" si="349"/>
        <v>168532.66425079099</v>
      </c>
      <c r="AI300" s="42">
        <f t="shared" si="343"/>
        <v>0</v>
      </c>
      <c r="AJ300" s="42">
        <f t="shared" si="346"/>
        <v>21064.62439299059</v>
      </c>
      <c r="AK300" s="42">
        <f t="shared" si="350"/>
        <v>189597.28864378156</v>
      </c>
    </row>
    <row r="301" spans="1:37" ht="15" x14ac:dyDescent="0.2">
      <c r="I301" s="2">
        <f t="shared" si="330"/>
        <v>16</v>
      </c>
      <c r="J301" s="11">
        <f t="shared" si="320"/>
        <v>345330.04474550573</v>
      </c>
      <c r="K301" s="11">
        <f t="shared" si="331"/>
        <v>3453.3004474550576</v>
      </c>
      <c r="L301" s="24">
        <f t="shared" si="337"/>
        <v>37980.613525861088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L'!$B$264:$AV$384, 31)</f>
        <v>62.24494682074296</v>
      </c>
      <c r="S301" s="46">
        <f>VLOOKUP(I301, '[1]Lapse Rates'!$A$4:$F$24, 5)</f>
        <v>6.1234970000000001E-4</v>
      </c>
      <c r="T301" s="33">
        <f t="shared" si="347"/>
        <v>0.62806854681258806</v>
      </c>
      <c r="U301" s="33">
        <f t="shared" si="338"/>
        <v>3.9094093296130859E-2</v>
      </c>
      <c r="V301" s="39">
        <f t="shared" si="333"/>
        <v>3.8459758622012423E-4</v>
      </c>
      <c r="W301" s="32">
        <f t="shared" si="339"/>
        <v>0.58858985593023705</v>
      </c>
      <c r="X301" s="31"/>
      <c r="Y301" s="5">
        <f t="shared" si="344"/>
        <v>0</v>
      </c>
      <c r="Z301" s="5">
        <f t="shared" si="334"/>
        <v>3.7824109287839809</v>
      </c>
      <c r="AA301" s="5">
        <f t="shared" si="340"/>
        <v>0</v>
      </c>
      <c r="AB301" s="5">
        <f t="shared" si="325"/>
        <v>3.5446588034701074</v>
      </c>
      <c r="AC301" s="32"/>
      <c r="AD301" s="5">
        <f t="shared" si="345"/>
        <v>203257.76128513954</v>
      </c>
      <c r="AE301" s="5">
        <f t="shared" si="327"/>
        <v>-2032.5776128513955</v>
      </c>
      <c r="AF301" s="5">
        <f t="shared" si="327"/>
        <v>-22355.003843328592</v>
      </c>
      <c r="AG301" s="5">
        <f t="shared" si="348"/>
        <v>-23543.59671163559</v>
      </c>
      <c r="AH301" s="5">
        <f t="shared" si="349"/>
        <v>155326.58311732396</v>
      </c>
      <c r="AI301" s="42">
        <f t="shared" si="343"/>
        <v>0</v>
      </c>
      <c r="AJ301" s="42">
        <f t="shared" si="346"/>
        <v>19740.561572763581</v>
      </c>
      <c r="AK301" s="42">
        <f t="shared" si="350"/>
        <v>175067.14469008753</v>
      </c>
    </row>
    <row r="302" spans="1:37" ht="15" x14ac:dyDescent="0.2">
      <c r="I302" s="2">
        <f t="shared" si="330"/>
        <v>17</v>
      </c>
      <c r="J302" s="11">
        <f t="shared" si="320"/>
        <v>345330.04474550573</v>
      </c>
      <c r="K302" s="11">
        <f t="shared" si="331"/>
        <v>3453.3004474550576</v>
      </c>
      <c r="L302" s="24">
        <f t="shared" si="337"/>
        <v>37980.613525861088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L'!$B$264:$AV$384, 31)</f>
        <v>69.380893560425463</v>
      </c>
      <c r="S302" s="46">
        <f>VLOOKUP(I302, '[1]Lapse Rates'!$A$4:$F$24, 5)</f>
        <v>4.6742110000000002E-4</v>
      </c>
      <c r="T302" s="33">
        <f t="shared" si="347"/>
        <v>0.58858985593023705</v>
      </c>
      <c r="U302" s="33">
        <f t="shared" si="338"/>
        <v>4.0836890145041937E-2</v>
      </c>
      <c r="V302" s="39">
        <f t="shared" si="333"/>
        <v>2.7511931790775296E-4</v>
      </c>
      <c r="W302" s="32">
        <f t="shared" si="339"/>
        <v>0.54747784646728737</v>
      </c>
      <c r="X302" s="31"/>
      <c r="Y302" s="5">
        <f t="shared" si="344"/>
        <v>0</v>
      </c>
      <c r="Z302" s="5">
        <f t="shared" si="334"/>
        <v>3.5446588034701074</v>
      </c>
      <c r="AA302" s="5">
        <f t="shared" si="340"/>
        <v>0</v>
      </c>
      <c r="AB302" s="5">
        <f t="shared" si="325"/>
        <v>3.2970703600014799</v>
      </c>
      <c r="AC302" s="32"/>
      <c r="AD302" s="5">
        <f t="shared" si="345"/>
        <v>189060.54921772145</v>
      </c>
      <c r="AE302" s="5">
        <f t="shared" si="327"/>
        <v>-1890.6054921772147</v>
      </c>
      <c r="AF302" s="5">
        <f t="shared" si="327"/>
        <v>-20793.544500644755</v>
      </c>
      <c r="AG302" s="5">
        <f t="shared" si="348"/>
        <v>-24593.159515158462</v>
      </c>
      <c r="AH302" s="5">
        <f t="shared" si="349"/>
        <v>141783.23970974103</v>
      </c>
      <c r="AI302" s="42">
        <f t="shared" si="343"/>
        <v>0</v>
      </c>
      <c r="AJ302" s="42">
        <f t="shared" si="346"/>
        <v>18361.719210504511</v>
      </c>
      <c r="AK302" s="42">
        <f t="shared" si="350"/>
        <v>160144.95892024552</v>
      </c>
    </row>
    <row r="303" spans="1:37" ht="15" x14ac:dyDescent="0.2">
      <c r="I303" s="2">
        <f t="shared" si="330"/>
        <v>18</v>
      </c>
      <c r="J303" s="11">
        <f t="shared" si="320"/>
        <v>345330.04474550573</v>
      </c>
      <c r="K303" s="11">
        <f t="shared" si="331"/>
        <v>3453.3004474550576</v>
      </c>
      <c r="L303" s="24">
        <f t="shared" si="337"/>
        <v>37980.613525861088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L'!$B$264:$AV$384, 31)</f>
        <v>77.37182746479472</v>
      </c>
      <c r="S303" s="46">
        <f>VLOOKUP(I303, '[1]Lapse Rates'!$A$4:$F$24, 5)</f>
        <v>4.0205260000000001E-4</v>
      </c>
      <c r="T303" s="33">
        <f t="shared" si="347"/>
        <v>0.54747784646728737</v>
      </c>
      <c r="U303" s="33">
        <f t="shared" si="338"/>
        <v>4.235936147766433E-2</v>
      </c>
      <c r="V303" s="39">
        <f t="shared" si="333"/>
        <v>2.2011489161457372E-4</v>
      </c>
      <c r="W303" s="32">
        <f t="shared" si="339"/>
        <v>0.50489837009800842</v>
      </c>
      <c r="X303" s="31"/>
      <c r="Y303" s="5">
        <f t="shared" si="344"/>
        <v>0</v>
      </c>
      <c r="Z303" s="5">
        <f t="shared" si="344"/>
        <v>3.2970703600014799</v>
      </c>
      <c r="AA303" s="5">
        <f t="shared" si="340"/>
        <v>0</v>
      </c>
      <c r="AB303" s="5">
        <f t="shared" si="325"/>
        <v>3.040644405257535</v>
      </c>
      <c r="AC303" s="32"/>
      <c r="AD303" s="5">
        <f t="shared" si="345"/>
        <v>174356.57673787815</v>
      </c>
      <c r="AE303" s="5">
        <f t="shared" si="327"/>
        <v>-1743.5657673787816</v>
      </c>
      <c r="AF303" s="5">
        <f t="shared" si="327"/>
        <v>-19176.349864529635</v>
      </c>
      <c r="AG303" s="5">
        <f t="shared" si="348"/>
        <v>-25510.035903332311</v>
      </c>
      <c r="AH303" s="5">
        <f t="shared" si="349"/>
        <v>127926.62520263743</v>
      </c>
      <c r="AI303" s="42">
        <f t="shared" si="343"/>
        <v>0</v>
      </c>
      <c r="AJ303" s="42">
        <f t="shared" si="346"/>
        <v>16933.659818808308</v>
      </c>
      <c r="AK303" s="42">
        <f t="shared" si="350"/>
        <v>144860.28502144574</v>
      </c>
    </row>
    <row r="304" spans="1:37" ht="15" x14ac:dyDescent="0.2">
      <c r="I304" s="2">
        <f t="shared" si="330"/>
        <v>19</v>
      </c>
      <c r="J304" s="11">
        <f t="shared" si="320"/>
        <v>345330.04474550573</v>
      </c>
      <c r="K304" s="11">
        <f t="shared" si="331"/>
        <v>3453.3004474550576</v>
      </c>
      <c r="L304" s="24">
        <f t="shared" si="337"/>
        <v>37980.613525861088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L'!$B$264:$AV$384, 31)</f>
        <v>86.308305075082401</v>
      </c>
      <c r="S304" s="46">
        <f>VLOOKUP(I304, '[1]Lapse Rates'!$A$4:$F$24, 5)</f>
        <v>3.3283375800000001E-2</v>
      </c>
      <c r="T304" s="33">
        <f t="shared" si="347"/>
        <v>0.50489837009800842</v>
      </c>
      <c r="U304" s="33">
        <f t="shared" si="338"/>
        <v>4.3576922558330775E-2</v>
      </c>
      <c r="V304" s="39">
        <f t="shared" si="333"/>
        <v>1.6804722192779498E-2</v>
      </c>
      <c r="W304" s="32">
        <f t="shared" si="339"/>
        <v>0.44451672534689812</v>
      </c>
      <c r="X304" s="31"/>
      <c r="Y304" s="5">
        <f t="shared" si="344"/>
        <v>0</v>
      </c>
      <c r="Z304" s="5">
        <f t="shared" si="344"/>
        <v>3.040644405257535</v>
      </c>
      <c r="AA304" s="5">
        <f t="shared" si="340"/>
        <v>0</v>
      </c>
      <c r="AB304" s="5">
        <f t="shared" si="325"/>
        <v>2.6770086298893712</v>
      </c>
      <c r="AC304" s="32"/>
      <c r="AD304" s="5">
        <f t="shared" si="345"/>
        <v>153504.98065417001</v>
      </c>
      <c r="AE304" s="5">
        <f t="shared" si="327"/>
        <v>-1535.0498065417003</v>
      </c>
      <c r="AF304" s="5">
        <f t="shared" si="327"/>
        <v>-16883.017951181879</v>
      </c>
      <c r="AG304" s="5">
        <f t="shared" si="348"/>
        <v>-26243.286495380984</v>
      </c>
      <c r="AH304" s="5">
        <f t="shared" si="349"/>
        <v>108843.62640106544</v>
      </c>
      <c r="AI304" s="42">
        <f t="shared" si="343"/>
        <v>0</v>
      </c>
      <c r="AJ304" s="42">
        <f t="shared" si="346"/>
        <v>14908.548503368494</v>
      </c>
      <c r="AK304" s="42">
        <f t="shared" si="350"/>
        <v>123752.17490443394</v>
      </c>
    </row>
    <row r="305" spans="1:39" ht="15" x14ac:dyDescent="0.2">
      <c r="I305" s="2">
        <f t="shared" si="330"/>
        <v>20</v>
      </c>
      <c r="J305" s="11">
        <f t="shared" si="320"/>
        <v>345330.04474550573</v>
      </c>
      <c r="K305" s="11">
        <f t="shared" si="331"/>
        <v>3453.3004474550576</v>
      </c>
      <c r="L305" s="24">
        <f t="shared" si="337"/>
        <v>37980.613525861088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L'!$B$264:$AV$384, 31)</f>
        <v>96.340110572512955</v>
      </c>
      <c r="S305" s="46">
        <f>VLOOKUP(I305, '[1]Lapse Rates'!$A$4:$F$24, 5)</f>
        <v>0</v>
      </c>
      <c r="T305" s="33">
        <f t="shared" si="347"/>
        <v>0.44451672534689812</v>
      </c>
      <c r="U305" s="33">
        <f t="shared" si="338"/>
        <v>4.2824790471251539E-2</v>
      </c>
      <c r="V305" s="39">
        <f t="shared" si="333"/>
        <v>0</v>
      </c>
      <c r="W305" s="32">
        <f t="shared" si="339"/>
        <v>0.40169193487564658</v>
      </c>
      <c r="X305" s="31"/>
      <c r="Y305" s="5">
        <f t="shared" si="344"/>
        <v>0</v>
      </c>
      <c r="Z305" s="5">
        <f t="shared" si="344"/>
        <v>2.6770086298893712</v>
      </c>
      <c r="AA305" s="5">
        <f t="shared" si="340"/>
        <v>0</v>
      </c>
      <c r="AB305" s="5">
        <f t="shared" si="325"/>
        <v>2.4191053224822578</v>
      </c>
      <c r="AC305" s="32"/>
      <c r="AD305" s="5">
        <f>$W305*J305</f>
        <v>138716.29384451581</v>
      </c>
      <c r="AE305" s="5">
        <f t="shared" si="327"/>
        <v>-1387.1629384451583</v>
      </c>
      <c r="AF305" s="5">
        <f t="shared" si="327"/>
        <v>-15256.506134967294</v>
      </c>
      <c r="AG305" s="5">
        <f t="shared" si="348"/>
        <v>-25790.330740711343</v>
      </c>
      <c r="AH305" s="5">
        <f t="shared" si="349"/>
        <v>96282.294030392004</v>
      </c>
      <c r="AI305" s="42">
        <f t="shared" si="343"/>
        <v>0</v>
      </c>
      <c r="AJ305" s="42">
        <f t="shared" si="346"/>
        <v>13472.250356432123</v>
      </c>
      <c r="AK305" s="42">
        <f t="shared" si="350"/>
        <v>109754.54438682413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5507392.7010288537</v>
      </c>
      <c r="AE308" s="21">
        <f t="shared" ref="AE308:AK308" si="351">SUM(AE285:AE305)</f>
        <v>-186353.86698487386</v>
      </c>
      <c r="AF308" s="21">
        <f t="shared" si="351"/>
        <v>-578701.38022907462</v>
      </c>
      <c r="AG308" s="21">
        <f t="shared" si="351"/>
        <v>-337589.77816180867</v>
      </c>
      <c r="AH308" s="21">
        <f t="shared" si="351"/>
        <v>4404747.6756530972</v>
      </c>
      <c r="AI308" s="21">
        <f t="shared" si="351"/>
        <v>0</v>
      </c>
      <c r="AJ308" s="21">
        <f t="shared" si="351"/>
        <v>501676.96785553684</v>
      </c>
      <c r="AK308" s="21">
        <f t="shared" si="351"/>
        <v>4906424.6435086336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2825079.7776581543</v>
      </c>
      <c r="AE310" s="21">
        <f t="shared" ref="AE310:AK310" si="352">AE285+NPV($D$6,AE286:AE305)</f>
        <v>-159834.37136414513</v>
      </c>
      <c r="AF310" s="21">
        <f t="shared" si="352"/>
        <v>-287030.63527146541</v>
      </c>
      <c r="AG310" s="21">
        <f t="shared" si="352"/>
        <v>-119149.10132995329</v>
      </c>
      <c r="AH310" s="21">
        <f t="shared" si="352"/>
        <v>2259065.6696925904</v>
      </c>
      <c r="AI310" s="21">
        <f t="shared" si="352"/>
        <v>0</v>
      </c>
      <c r="AJ310" s="21">
        <f t="shared" si="352"/>
        <v>241138.81601187226</v>
      </c>
      <c r="AK310" s="21">
        <f t="shared" si="352"/>
        <v>2500204.4857044634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4136012.3289818657</v>
      </c>
      <c r="AE312" s="21">
        <f t="shared" ref="AE312:AK312" si="353">AE285+NPV($D$7,AE286:AE305)</f>
        <v>-172759.51420663079</v>
      </c>
      <c r="AF312" s="21">
        <f t="shared" si="353"/>
        <v>-429185.90456718346</v>
      </c>
      <c r="AG312" s="21">
        <f t="shared" si="353"/>
        <v>-219411.79033151417</v>
      </c>
      <c r="AH312" s="21">
        <f t="shared" si="353"/>
        <v>3314655.1198765375</v>
      </c>
      <c r="AI312" s="21">
        <f t="shared" si="353"/>
        <v>0</v>
      </c>
      <c r="AJ312" s="21">
        <f t="shared" si="353"/>
        <v>368475.68990539154</v>
      </c>
      <c r="AK312" s="21">
        <f t="shared" si="353"/>
        <v>3683130.8097819281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336401.82748975646</v>
      </c>
    </row>
    <row r="315" spans="1:39" ht="15" x14ac:dyDescent="0.2">
      <c r="G315" s="58" t="s">
        <v>119</v>
      </c>
      <c r="H315" s="57"/>
      <c r="I315" s="57"/>
      <c r="J315" s="11">
        <f>H$314</f>
        <v>336401.82748975646</v>
      </c>
      <c r="K315" s="11">
        <f>J315*$C$10</f>
        <v>134560.73099590259</v>
      </c>
      <c r="L315" s="24">
        <f>$C$324</f>
        <v>47273.235560522429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336401.82748975646</v>
      </c>
      <c r="AE315" s="5">
        <f>-$W315*K315</f>
        <v>-134560.73099590259</v>
      </c>
      <c r="AF315" s="5">
        <f>-$W315*L315</f>
        <v>-47273.235560522429</v>
      </c>
      <c r="AG315" s="5"/>
      <c r="AH315" s="5">
        <f>SUM(AD315:AG315)</f>
        <v>154567.86093333142</v>
      </c>
      <c r="AI315" s="42">
        <f>Y315-AA315</f>
        <v>0</v>
      </c>
      <c r="AJ315" s="42"/>
      <c r="AK315" s="42">
        <f>SUM(AH315:AJ315)</f>
        <v>154567.86093333142</v>
      </c>
      <c r="AL315" s="6" t="s">
        <v>39</v>
      </c>
      <c r="AM315" s="36">
        <f>AK342</f>
        <v>3695331.9137493442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336401.82748975646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L'!$B$264:$AV$384, 34)</f>
        <v>11.397554348660909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1.139755434866091E-2</v>
      </c>
      <c r="V316" s="39">
        <f>MIN(S316*T316,T316-U316)</f>
        <v>2.3220462500000002E-3</v>
      </c>
      <c r="W316" s="32">
        <f>T316-SUM(U316:V316)</f>
        <v>0.98628039940133905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5.9396665865106897</v>
      </c>
      <c r="AC316" s="32"/>
      <c r="AD316" s="5">
        <f t="shared" ref="AD316:AD318" si="362">$W316*J316</f>
        <v>331786.52877593733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-6863.9377578397107</v>
      </c>
      <c r="AH316" s="5">
        <f t="shared" ref="AH316:AH324" si="364">SUM(AD316:AG316)</f>
        <v>324922.59101809759</v>
      </c>
      <c r="AI316" s="42">
        <f>-M316*$W315*(N316-N315)/1000</f>
        <v>0</v>
      </c>
      <c r="AJ316" s="42">
        <f>$D$6*SUM(Y316:Z316,AD316:AE316)</f>
        <v>32548.849259568455</v>
      </c>
      <c r="AK316" s="42">
        <f t="shared" ref="AK316" si="365">SUM(AH316:AJ316)</f>
        <v>357471.44027766603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336401.82748975646</v>
      </c>
      <c r="K317" s="11">
        <f t="shared" ref="K317:K335" si="367">J317*$C$11</f>
        <v>3364.0182748975644</v>
      </c>
      <c r="L317" s="24">
        <f>$C$325</f>
        <v>37181.18073582973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L'!$B$264:$AV$384, 34)</f>
        <v>12.514664334396269</v>
      </c>
      <c r="S317" s="46">
        <f>VLOOKUP(I317, '[1]Lapse Rates'!$A$4:$F$24, 5)</f>
        <v>2.1348066000000001E-3</v>
      </c>
      <c r="T317" s="33">
        <f t="shared" ref="T317:T319" si="368">W316</f>
        <v>0.98628039940133905</v>
      </c>
      <c r="U317" s="33">
        <f>T317*R317/1000</f>
        <v>1.2342968138102045E-2</v>
      </c>
      <c r="V317" s="39">
        <f t="shared" ref="V317:V335" si="369">MIN(S317*T317,T317-U317)</f>
        <v>2.1055179060926149E-3</v>
      </c>
      <c r="W317" s="32">
        <f>T317-SUM(U317:V317)</f>
        <v>0.97183191335714436</v>
      </c>
      <c r="X317" s="32"/>
      <c r="Y317" s="5">
        <f t="shared" ref="Y317:Z332" si="370">AA316</f>
        <v>0</v>
      </c>
      <c r="Z317" s="5">
        <f t="shared" si="370"/>
        <v>5.9396665865106897</v>
      </c>
      <c r="AA317" s="5">
        <f>O317*W317</f>
        <v>0</v>
      </c>
      <c r="AB317" s="5">
        <f t="shared" si="361"/>
        <v>5.8526536134915972</v>
      </c>
      <c r="AC317" s="32"/>
      <c r="AD317" s="5">
        <f t="shared" si="362"/>
        <v>326926.03166621004</v>
      </c>
      <c r="AE317" s="5">
        <f t="shared" si="363"/>
        <v>-3269.2603166621002</v>
      </c>
      <c r="AF317" s="5">
        <f t="shared" si="363"/>
        <v>-36133.858015379206</v>
      </c>
      <c r="AG317" s="5">
        <f t="shared" ref="AG317:AG320" si="371">-U317*M317</f>
        <v>-7433.293358841056</v>
      </c>
      <c r="AH317" s="5">
        <f t="shared" si="364"/>
        <v>280089.61997532769</v>
      </c>
      <c r="AI317" s="42">
        <f>-M317*($W316*N317-$W315*N316)/1000</f>
        <v>0</v>
      </c>
      <c r="AJ317" s="42">
        <f t="shared" ref="AJ317:AJ318" si="372">$D$6*SUM(Y317:Z317,AD317:AE317)</f>
        <v>31751.311950682793</v>
      </c>
      <c r="AK317" s="42">
        <f>SUM(AH317:AJ317)</f>
        <v>311840.93192601047</v>
      </c>
      <c r="AL317" s="48" t="s">
        <v>59</v>
      </c>
      <c r="AM317" s="54">
        <f>AK342/AD342</f>
        <v>0.89510408005925146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336401.82748975646</v>
      </c>
      <c r="K318" s="11">
        <f t="shared" si="367"/>
        <v>3364.0182748975644</v>
      </c>
      <c r="L318" s="24">
        <f t="shared" ref="L318:L335" si="373">$C$325</f>
        <v>37181.18073582973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L'!$B$264:$AV$384, 34)</f>
        <v>13.706839282622779</v>
      </c>
      <c r="S318" s="46">
        <f>VLOOKUP(I318, '[1]Lapse Rates'!$A$4:$F$24, 5)</f>
        <v>2.1304430000000001E-3</v>
      </c>
      <c r="T318" s="33">
        <f t="shared" si="368"/>
        <v>0.97183191335714436</v>
      </c>
      <c r="U318" s="33">
        <f t="shared" ref="U318:U335" si="374">T318*R318/1000</f>
        <v>1.3320743846110164E-2</v>
      </c>
      <c r="V318" s="39">
        <f t="shared" si="369"/>
        <v>2.0704324969883347E-3</v>
      </c>
      <c r="W318" s="32">
        <f t="shared" ref="W318:W335" si="375">T318-SUM(U318:V318)</f>
        <v>0.95644073701404586</v>
      </c>
      <c r="X318" s="32"/>
      <c r="Y318" s="5">
        <f t="shared" si="370"/>
        <v>0</v>
      </c>
      <c r="Z318" s="5">
        <f t="shared" si="370"/>
        <v>5.8526536134915972</v>
      </c>
      <c r="AA318" s="5">
        <f t="shared" ref="AA318:AA335" si="376">O318*W318</f>
        <v>0</v>
      </c>
      <c r="AB318" s="5">
        <f t="shared" si="361"/>
        <v>5.7599634861123183</v>
      </c>
      <c r="AC318" s="32"/>
      <c r="AD318" s="5">
        <f t="shared" si="362"/>
        <v>321748.41181717458</v>
      </c>
      <c r="AE318" s="5">
        <f t="shared" si="363"/>
        <v>-3217.4841181717456</v>
      </c>
      <c r="AF318" s="5">
        <f>-$W318*L318</f>
        <v>-35561.595906029434</v>
      </c>
      <c r="AG318" s="5">
        <f t="shared" si="371"/>
        <v>-8022.1382456990777</v>
      </c>
      <c r="AH318" s="5">
        <f t="shared" si="364"/>
        <v>274947.19354727434</v>
      </c>
      <c r="AI318" s="42">
        <f>-M318*($W317*N318-$W316*N317)/1000</f>
        <v>0</v>
      </c>
      <c r="AJ318" s="42">
        <f t="shared" si="372"/>
        <v>31248.458152591666</v>
      </c>
      <c r="AK318" s="42">
        <f t="shared" ref="AK318:AK325" si="377">SUM(AH318:AJ318)</f>
        <v>306195.65169986599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336401.82748975646</v>
      </c>
      <c r="K319" s="11">
        <f t="shared" si="367"/>
        <v>3364.0182748975644</v>
      </c>
      <c r="L319" s="24">
        <f t="shared" si="373"/>
        <v>37181.18073582973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L'!$B$264:$AV$384, 34)</f>
        <v>14.974108348533369</v>
      </c>
      <c r="S319" s="46">
        <f>VLOOKUP(I319, '[1]Lapse Rates'!$A$4:$F$24, 5)</f>
        <v>1.8971547999999999E-3</v>
      </c>
      <c r="T319" s="33">
        <f t="shared" si="368"/>
        <v>0.95644073701404586</v>
      </c>
      <c r="U319" s="33">
        <f t="shared" si="374"/>
        <v>1.4321847224999433E-2</v>
      </c>
      <c r="V319" s="39">
        <f t="shared" si="369"/>
        <v>1.8145161351417348E-3</v>
      </c>
      <c r="W319" s="32">
        <f t="shared" si="375"/>
        <v>0.94030437365390473</v>
      </c>
      <c r="X319" s="32"/>
      <c r="Y319" s="5">
        <f>AA318</f>
        <v>0</v>
      </c>
      <c r="Z319" s="5">
        <f t="shared" si="370"/>
        <v>5.7599634861123183</v>
      </c>
      <c r="AA319" s="5">
        <f t="shared" si="376"/>
        <v>0</v>
      </c>
      <c r="AB319" s="5">
        <f t="shared" si="361"/>
        <v>5.6627856264121741</v>
      </c>
      <c r="AC319" s="32"/>
      <c r="AD319" s="5">
        <f>$W319*J319</f>
        <v>316320.10969378438</v>
      </c>
      <c r="AE319" s="5">
        <f t="shared" si="363"/>
        <v>-3163.2010969378434</v>
      </c>
      <c r="AF319" s="5">
        <f t="shared" si="363"/>
        <v>-34961.626863517005</v>
      </c>
      <c r="AG319" s="5">
        <f t="shared" si="371"/>
        <v>-8625.0317324641837</v>
      </c>
      <c r="AH319" s="5">
        <f t="shared" si="364"/>
        <v>269570.25000086537</v>
      </c>
      <c r="AI319" s="42">
        <f t="shared" ref="AI319:AI335" si="379">-M319*($W318*N319-$W317*N318)/1000</f>
        <v>0</v>
      </c>
      <c r="AJ319" s="42">
        <f>$D$6*SUM(Y319:Z319,AD319:AE319)</f>
        <v>30721.257785768637</v>
      </c>
      <c r="AK319" s="42">
        <f t="shared" si="377"/>
        <v>300291.50778663403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336401.82748975646</v>
      </c>
      <c r="K320" s="11">
        <f t="shared" si="367"/>
        <v>3364.0182748975644</v>
      </c>
      <c r="L320" s="24">
        <f t="shared" si="373"/>
        <v>37181.18073582973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L'!$B$264:$AV$384, 34)</f>
        <v>16.399658126582416</v>
      </c>
      <c r="S320" s="46">
        <f>VLOOKUP(I320, '[1]Lapse Rates'!$A$4:$F$24, 5)</f>
        <v>1.8563969E-3</v>
      </c>
      <c r="T320" s="33">
        <f>W319</f>
        <v>0.94030437365390473</v>
      </c>
      <c r="U320" s="33">
        <f t="shared" si="374"/>
        <v>1.5420670262854248E-2</v>
      </c>
      <c r="V320" s="39">
        <f t="shared" si="369"/>
        <v>1.7455781243075504E-3</v>
      </c>
      <c r="W320" s="32">
        <f t="shared" si="375"/>
        <v>0.92313812526674299</v>
      </c>
      <c r="X320" s="32"/>
      <c r="Y320" s="5">
        <f t="shared" ref="Y320:Z335" si="380">AA319</f>
        <v>0</v>
      </c>
      <c r="Z320" s="5">
        <f t="shared" si="370"/>
        <v>5.6627856264121741</v>
      </c>
      <c r="AA320" s="5">
        <f t="shared" si="376"/>
        <v>0</v>
      </c>
      <c r="AB320" s="5">
        <f t="shared" si="361"/>
        <v>5.5594055004126535</v>
      </c>
      <c r="AC320" s="32"/>
      <c r="AD320" s="5">
        <f t="shared" ref="AD320:AD334" si="381">$W320*J320</f>
        <v>310545.35236520006</v>
      </c>
      <c r="AE320" s="5">
        <f t="shared" si="363"/>
        <v>-3105.4535236520005</v>
      </c>
      <c r="AF320" s="5">
        <f t="shared" si="363"/>
        <v>-34323.365479677799</v>
      </c>
      <c r="AG320" s="5">
        <f t="shared" si="371"/>
        <v>-9286.7748317284513</v>
      </c>
      <c r="AH320" s="5">
        <f t="shared" si="364"/>
        <v>263829.75853014184</v>
      </c>
      <c r="AI320" s="42">
        <f t="shared" si="379"/>
        <v>0</v>
      </c>
      <c r="AJ320" s="42">
        <f t="shared" ref="AJ320:AJ335" si="382">$D$6*SUM(Y320:Z320,AD320:AE320)</f>
        <v>30160.409595625821</v>
      </c>
      <c r="AK320" s="42">
        <f t="shared" si="377"/>
        <v>293990.16812576767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336401.82748975646</v>
      </c>
      <c r="K321" s="11">
        <f t="shared" si="367"/>
        <v>3364.0182748975644</v>
      </c>
      <c r="L321" s="24">
        <f t="shared" si="373"/>
        <v>37181.18073582973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L'!$B$264:$AV$384, 34)</f>
        <v>18.197327237109882</v>
      </c>
      <c r="S321" s="46">
        <f>VLOOKUP(I321, '[1]Lapse Rates'!$A$4:$F$24, 5)</f>
        <v>1.7512077999999999E-3</v>
      </c>
      <c r="T321" s="33">
        <f t="shared" ref="T321:T335" si="383">W320</f>
        <v>0.92313812526674299</v>
      </c>
      <c r="U321" s="33">
        <f t="shared" si="374"/>
        <v>1.6798646550531059E-2</v>
      </c>
      <c r="V321" s="39">
        <f t="shared" si="369"/>
        <v>1.6166066854444974E-3</v>
      </c>
      <c r="W321" s="32">
        <f t="shared" si="375"/>
        <v>0.9047228720307674</v>
      </c>
      <c r="X321" s="32"/>
      <c r="Y321" s="5">
        <f t="shared" si="380"/>
        <v>0</v>
      </c>
      <c r="Z321" s="5">
        <f t="shared" si="370"/>
        <v>5.5594055004126535</v>
      </c>
      <c r="AA321" s="5">
        <f t="shared" si="376"/>
        <v>0</v>
      </c>
      <c r="AB321" s="5">
        <f t="shared" si="361"/>
        <v>5.4485035050021704</v>
      </c>
      <c r="AC321" s="32"/>
      <c r="AD321" s="5">
        <f t="shared" si="381"/>
        <v>304350.42752293125</v>
      </c>
      <c r="AE321" s="5">
        <f t="shared" si="363"/>
        <v>-3043.504275229312</v>
      </c>
      <c r="AF321" s="5">
        <f t="shared" si="363"/>
        <v>-33638.664620814918</v>
      </c>
      <c r="AG321" s="5">
        <f>-U321*M321</f>
        <v>-10116.632113479769</v>
      </c>
      <c r="AH321" s="5">
        <f t="shared" si="364"/>
        <v>257551.62651340727</v>
      </c>
      <c r="AI321" s="42">
        <f t="shared" si="379"/>
        <v>0</v>
      </c>
      <c r="AJ321" s="42">
        <f t="shared" si="382"/>
        <v>29558.754548279154</v>
      </c>
      <c r="AK321" s="42">
        <f t="shared" si="377"/>
        <v>287110.38106168644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336401.82748975646</v>
      </c>
      <c r="K322" s="11">
        <f t="shared" si="367"/>
        <v>3364.0182748975644</v>
      </c>
      <c r="L322" s="24">
        <f t="shared" si="373"/>
        <v>37181.18073582973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L'!$B$264:$AV$384, 34)</f>
        <v>20.055322076054974</v>
      </c>
      <c r="S322" s="46">
        <f>VLOOKUP(I322, '[1]Lapse Rates'!$A$4:$F$24, 5)</f>
        <v>1.6267663999999999E-3</v>
      </c>
      <c r="T322" s="33">
        <f t="shared" si="383"/>
        <v>0.9047228720307674</v>
      </c>
      <c r="U322" s="33">
        <f t="shared" si="374"/>
        <v>1.8144508588150508E-2</v>
      </c>
      <c r="V322" s="39">
        <f t="shared" si="369"/>
        <v>1.471772769531152E-3</v>
      </c>
      <c r="W322" s="32">
        <f t="shared" si="375"/>
        <v>0.88510659067308572</v>
      </c>
      <c r="X322" s="32"/>
      <c r="Y322" s="5">
        <f t="shared" si="380"/>
        <v>0</v>
      </c>
      <c r="Z322" s="5">
        <f t="shared" si="370"/>
        <v>5.4485035050021704</v>
      </c>
      <c r="AA322" s="5">
        <f t="shared" si="376"/>
        <v>0</v>
      </c>
      <c r="AB322" s="5">
        <f t="shared" si="361"/>
        <v>5.3303685699446177</v>
      </c>
      <c r="AC322" s="32"/>
      <c r="AD322" s="5">
        <f t="shared" si="381"/>
        <v>297751.47462565388</v>
      </c>
      <c r="AE322" s="5">
        <f t="shared" si="363"/>
        <v>-2977.5147462565387</v>
      </c>
      <c r="AF322" s="5">
        <f t="shared" si="363"/>
        <v>-32909.308118290064</v>
      </c>
      <c r="AG322" s="5">
        <f t="shared" ref="AG322:AG335" si="384">-U322*M322</f>
        <v>-10927.149262533292</v>
      </c>
      <c r="AH322" s="5">
        <f t="shared" si="364"/>
        <v>250937.502498574</v>
      </c>
      <c r="AI322" s="42">
        <f t="shared" si="379"/>
        <v>0</v>
      </c>
      <c r="AJ322" s="42">
        <f t="shared" si="382"/>
        <v>28917.859962362727</v>
      </c>
      <c r="AK322" s="42">
        <f t="shared" si="377"/>
        <v>279855.36246093671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336401.82748975646</v>
      </c>
      <c r="K323" s="11">
        <f t="shared" si="367"/>
        <v>3364.0182748975644</v>
      </c>
      <c r="L323" s="24">
        <f t="shared" si="373"/>
        <v>37181.18073582973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L'!$B$264:$AV$384, 34)</f>
        <v>22.196600646291941</v>
      </c>
      <c r="S323" s="46">
        <f>VLOOKUP(I323, '[1]Lapse Rates'!$A$4:$F$24, 5)</f>
        <v>1.427546E-3</v>
      </c>
      <c r="T323" s="33">
        <f t="shared" si="383"/>
        <v>0.88510659067308572</v>
      </c>
      <c r="U323" s="33">
        <f t="shared" si="374"/>
        <v>1.9646357522571472E-2</v>
      </c>
      <c r="V323" s="39">
        <f t="shared" si="369"/>
        <v>1.2635303730890008E-3</v>
      </c>
      <c r="W323" s="32">
        <f t="shared" si="375"/>
        <v>0.86419670277742522</v>
      </c>
      <c r="X323" s="32"/>
      <c r="Y323" s="5">
        <f t="shared" si="380"/>
        <v>0</v>
      </c>
      <c r="Z323" s="5">
        <f t="shared" si="370"/>
        <v>5.3303685699446177</v>
      </c>
      <c r="AA323" s="5">
        <f t="shared" si="376"/>
        <v>0</v>
      </c>
      <c r="AB323" s="5">
        <f t="shared" si="361"/>
        <v>5.2044431611694604</v>
      </c>
      <c r="AC323" s="32"/>
      <c r="AD323" s="5">
        <f t="shared" si="381"/>
        <v>290717.35012494773</v>
      </c>
      <c r="AE323" s="5">
        <f t="shared" si="363"/>
        <v>-2907.1735012494773</v>
      </c>
      <c r="AF323" s="5">
        <f t="shared" si="363"/>
        <v>-32131.853797275573</v>
      </c>
      <c r="AG323" s="5">
        <f t="shared" si="384"/>
        <v>-11831.606244460694</v>
      </c>
      <c r="AH323" s="5">
        <f t="shared" si="364"/>
        <v>243846.71658196201</v>
      </c>
      <c r="AI323" s="42">
        <f t="shared" si="379"/>
        <v>0</v>
      </c>
      <c r="AJ323" s="42">
        <f t="shared" si="382"/>
        <v>28234.701235941513</v>
      </c>
      <c r="AK323" s="42">
        <f t="shared" si="377"/>
        <v>272081.41781790351</v>
      </c>
    </row>
    <row r="324" spans="1:37" ht="15" x14ac:dyDescent="0.2">
      <c r="A324" s="12"/>
      <c r="B324" s="13">
        <v>1</v>
      </c>
      <c r="C324" s="10">
        <f>$H$314*0.14+$B$327</f>
        <v>47273.235560522429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336401.82748975646</v>
      </c>
      <c r="K324" s="11">
        <f t="shared" si="367"/>
        <v>3364.0182748975644</v>
      </c>
      <c r="L324" s="24">
        <f t="shared" si="373"/>
        <v>37181.18073582973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L'!$B$264:$AV$384, 34)</f>
        <v>24.665229914656823</v>
      </c>
      <c r="S324" s="46">
        <f>VLOOKUP(I324, '[1]Lapse Rates'!$A$4:$F$24, 5)</f>
        <v>1.4710299999999999E-3</v>
      </c>
      <c r="T324" s="33">
        <f t="shared" si="383"/>
        <v>0.86419670277742522</v>
      </c>
      <c r="U324" s="33">
        <f t="shared" si="374"/>
        <v>2.131561036549354E-2</v>
      </c>
      <c r="V324" s="39">
        <f t="shared" si="369"/>
        <v>1.2712592756866758E-3</v>
      </c>
      <c r="W324" s="32">
        <f t="shared" si="375"/>
        <v>0.84160983313624504</v>
      </c>
      <c r="X324" s="32"/>
      <c r="Y324" s="5">
        <f t="shared" si="380"/>
        <v>0</v>
      </c>
      <c r="Z324" s="5">
        <f t="shared" si="370"/>
        <v>5.2044431611694604</v>
      </c>
      <c r="AA324" s="5">
        <f t="shared" si="376"/>
        <v>0</v>
      </c>
      <c r="AB324" s="5">
        <f t="shared" si="361"/>
        <v>5.0684184819980773</v>
      </c>
      <c r="AC324" s="32"/>
      <c r="AD324" s="5">
        <f t="shared" si="381"/>
        <v>283119.08590038185</v>
      </c>
      <c r="AE324" s="5">
        <f t="shared" si="363"/>
        <v>-2831.1908590038183</v>
      </c>
      <c r="AF324" s="5">
        <f t="shared" si="363"/>
        <v>-31292.047314890227</v>
      </c>
      <c r="AG324" s="5">
        <f t="shared" si="384"/>
        <v>-12836.878714800809</v>
      </c>
      <c r="AH324" s="5">
        <f t="shared" si="364"/>
        <v>236158.969011687</v>
      </c>
      <c r="AI324" s="42">
        <f t="shared" si="379"/>
        <v>0</v>
      </c>
      <c r="AJ324" s="42">
        <f t="shared" si="382"/>
        <v>27496.753059433297</v>
      </c>
      <c r="AK324" s="42">
        <f t="shared" si="377"/>
        <v>263655.72207112028</v>
      </c>
    </row>
    <row r="325" spans="1:37" ht="15" x14ac:dyDescent="0.2">
      <c r="A325" s="12"/>
      <c r="B325" s="70" t="s">
        <v>49</v>
      </c>
      <c r="C325" s="10">
        <f>$H$314*0.11+$B$327</f>
        <v>37181.18073582973</v>
      </c>
      <c r="D325" s="1"/>
      <c r="E325" s="1"/>
      <c r="F325" s="1"/>
      <c r="I325" s="2">
        <f t="shared" si="366"/>
        <v>10</v>
      </c>
      <c r="J325" s="11">
        <f t="shared" si="356"/>
        <v>336401.82748975646</v>
      </c>
      <c r="K325" s="11">
        <f t="shared" si="367"/>
        <v>3364.0182748975644</v>
      </c>
      <c r="L325" s="24">
        <f t="shared" si="373"/>
        <v>37181.18073582973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L'!$B$264:$AV$384, 34)</f>
        <v>27.603774867564255</v>
      </c>
      <c r="S325" s="46">
        <f>VLOOKUP(I325, '[1]Lapse Rates'!$A$4:$F$24, 5)</f>
        <v>1.273365E-3</v>
      </c>
      <c r="T325" s="33">
        <f t="shared" si="383"/>
        <v>0.84160983313624504</v>
      </c>
      <c r="U325" s="33">
        <f t="shared" si="374"/>
        <v>2.3231608360221225E-2</v>
      </c>
      <c r="V325" s="39">
        <f t="shared" si="369"/>
        <v>1.0716765051715347E-3</v>
      </c>
      <c r="W325" s="32">
        <f t="shared" si="375"/>
        <v>0.81730654827085225</v>
      </c>
      <c r="X325" s="32"/>
      <c r="Y325" s="5">
        <f t="shared" si="380"/>
        <v>0</v>
      </c>
      <c r="Z325" s="5">
        <f t="shared" si="370"/>
        <v>5.0684184819980773</v>
      </c>
      <c r="AA325" s="5">
        <f t="shared" si="376"/>
        <v>0</v>
      </c>
      <c r="AB325" s="5">
        <f t="shared" si="361"/>
        <v>4.9220570525860712</v>
      </c>
      <c r="AC325" s="32"/>
      <c r="AD325" s="5">
        <f t="shared" si="381"/>
        <v>274943.41645765956</v>
      </c>
      <c r="AE325" s="5">
        <f t="shared" si="363"/>
        <v>-2749.4341645765953</v>
      </c>
      <c r="AF325" s="5">
        <f t="shared" si="363"/>
        <v>-30388.422487835702</v>
      </c>
      <c r="AG325" s="5">
        <f t="shared" si="384"/>
        <v>-13990.748271167668</v>
      </c>
      <c r="AH325" s="5">
        <f>SUM(AD325:AG325)</f>
        <v>227814.81153407964</v>
      </c>
      <c r="AI325" s="42">
        <f t="shared" si="379"/>
        <v>0</v>
      </c>
      <c r="AJ325" s="42">
        <f t="shared" si="382"/>
        <v>26702.726874804524</v>
      </c>
      <c r="AK325" s="42">
        <f t="shared" si="377"/>
        <v>254517.53840888417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336401.82748975646</v>
      </c>
      <c r="K326" s="11">
        <f t="shared" si="367"/>
        <v>3364.0182748975644</v>
      </c>
      <c r="L326" s="24">
        <f t="shared" si="373"/>
        <v>37181.18073582973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L'!$B$264:$AV$384, 34)</f>
        <v>30.990272277399757</v>
      </c>
      <c r="S326" s="46">
        <f>VLOOKUP(I326, '[1]Lapse Rates'!$A$4:$F$24, 5)</f>
        <v>1.2241776999999999E-3</v>
      </c>
      <c r="T326" s="33">
        <f t="shared" si="383"/>
        <v>0.81730654827085225</v>
      </c>
      <c r="U326" s="33">
        <f t="shared" si="374"/>
        <v>2.5328552465015482E-2</v>
      </c>
      <c r="V326" s="39">
        <f t="shared" si="369"/>
        <v>1.0005284504571508E-3</v>
      </c>
      <c r="W326" s="32">
        <f t="shared" si="375"/>
        <v>0.79097746735537966</v>
      </c>
      <c r="X326" s="31"/>
      <c r="Y326" s="5">
        <f t="shared" si="380"/>
        <v>0</v>
      </c>
      <c r="Z326" s="5">
        <f t="shared" si="370"/>
        <v>4.9220570525860712</v>
      </c>
      <c r="AA326" s="5">
        <f t="shared" si="376"/>
        <v>0</v>
      </c>
      <c r="AB326" s="5">
        <f t="shared" si="361"/>
        <v>4.763495691879629</v>
      </c>
      <c r="AC326" s="32"/>
      <c r="AD326" s="5">
        <f t="shared" si="381"/>
        <v>266086.26552156889</v>
      </c>
      <c r="AE326" s="5">
        <f t="shared" si="363"/>
        <v>-2660.8626552156888</v>
      </c>
      <c r="AF326" s="5">
        <f t="shared" si="363"/>
        <v>-29409.47617170923</v>
      </c>
      <c r="AG326" s="5">
        <f t="shared" si="384"/>
        <v>-15253.588822453808</v>
      </c>
      <c r="AH326" s="5">
        <f t="shared" ref="AH326:AH335" si="385">SUM(AD326:AG326)</f>
        <v>218762.3378721902</v>
      </c>
      <c r="AI326" s="42">
        <f t="shared" si="379"/>
        <v>0</v>
      </c>
      <c r="AJ326" s="42">
        <f t="shared" si="382"/>
        <v>25842.514874986115</v>
      </c>
      <c r="AK326" s="42">
        <f t="shared" ref="AK326:AK335" si="386">SUM(AH326:AJ326)</f>
        <v>244604.85274717631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336401.82748975646</v>
      </c>
      <c r="K327" s="11">
        <f t="shared" si="367"/>
        <v>3364.0182748975644</v>
      </c>
      <c r="L327" s="24">
        <f t="shared" si="373"/>
        <v>37181.18073582973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L'!$B$264:$AV$384, 34)</f>
        <v>34.877034038961277</v>
      </c>
      <c r="S327" s="46">
        <f>VLOOKUP(I327, '[1]Lapse Rates'!$A$4:$F$24, 5)</f>
        <v>1.0124068E-3</v>
      </c>
      <c r="T327" s="33">
        <f t="shared" si="383"/>
        <v>0.79097746735537966</v>
      </c>
      <c r="U327" s="33">
        <f t="shared" si="374"/>
        <v>2.7586948053004962E-2</v>
      </c>
      <c r="V327" s="39">
        <f t="shared" si="369"/>
        <v>8.0079096659736444E-4</v>
      </c>
      <c r="W327" s="32">
        <f t="shared" si="375"/>
        <v>0.76258972833577732</v>
      </c>
      <c r="X327" s="31"/>
      <c r="Y327" s="5">
        <f t="shared" si="380"/>
        <v>0</v>
      </c>
      <c r="Z327" s="5">
        <f t="shared" si="370"/>
        <v>4.763495691879629</v>
      </c>
      <c r="AA327" s="5">
        <f t="shared" si="376"/>
        <v>0</v>
      </c>
      <c r="AB327" s="5">
        <f t="shared" si="361"/>
        <v>4.5925364950592682</v>
      </c>
      <c r="AC327" s="32"/>
      <c r="AD327" s="5">
        <f t="shared" si="381"/>
        <v>256536.57823707239</v>
      </c>
      <c r="AE327" s="5">
        <f t="shared" si="363"/>
        <v>-2565.365782370724</v>
      </c>
      <c r="AF327" s="5">
        <f t="shared" si="363"/>
        <v>-28353.98651653983</v>
      </c>
      <c r="AG327" s="5">
        <f t="shared" si="384"/>
        <v>-16613.660139013125</v>
      </c>
      <c r="AH327" s="5">
        <f t="shared" si="385"/>
        <v>209003.5657991487</v>
      </c>
      <c r="AI327" s="42">
        <f t="shared" si="379"/>
        <v>0</v>
      </c>
      <c r="AJ327" s="42">
        <f t="shared" si="382"/>
        <v>24915.043240733608</v>
      </c>
      <c r="AK327" s="42">
        <f t="shared" si="386"/>
        <v>233918.60903988231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336401.82748975646</v>
      </c>
      <c r="K328" s="11">
        <f t="shared" si="367"/>
        <v>3364.0182748975644</v>
      </c>
      <c r="L328" s="24">
        <f t="shared" si="373"/>
        <v>37181.18073582973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L'!$B$264:$AV$384, 34)</f>
        <v>39.363607100776569</v>
      </c>
      <c r="S328" s="46">
        <f>VLOOKUP(I328, '[1]Lapse Rates'!$A$4:$F$24, 5)</f>
        <v>8.7385670000000003E-4</v>
      </c>
      <c r="T328" s="33">
        <f t="shared" si="383"/>
        <v>0.76258972833577732</v>
      </c>
      <c r="U328" s="33">
        <f t="shared" si="374"/>
        <v>3.001828244529748E-2</v>
      </c>
      <c r="V328" s="39">
        <f t="shared" si="369"/>
        <v>6.663941434573989E-4</v>
      </c>
      <c r="W328" s="32">
        <f t="shared" si="375"/>
        <v>0.73190505174702247</v>
      </c>
      <c r="X328" s="31"/>
      <c r="Y328" s="5">
        <f t="shared" si="380"/>
        <v>0</v>
      </c>
      <c r="Z328" s="5">
        <f t="shared" si="370"/>
        <v>4.5925364950592682</v>
      </c>
      <c r="AA328" s="5">
        <f t="shared" si="376"/>
        <v>0</v>
      </c>
      <c r="AB328" s="5">
        <f t="shared" si="361"/>
        <v>4.4077444740855762</v>
      </c>
      <c r="AC328" s="32"/>
      <c r="AD328" s="5">
        <f t="shared" si="381"/>
        <v>246214.19695668312</v>
      </c>
      <c r="AE328" s="5">
        <f t="shared" si="363"/>
        <v>-2462.141969566831</v>
      </c>
      <c r="AF328" s="5">
        <f t="shared" si="363"/>
        <v>-27213.094010472854</v>
      </c>
      <c r="AG328" s="5">
        <f t="shared" si="384"/>
        <v>-18077.880218749055</v>
      </c>
      <c r="AH328" s="5">
        <f t="shared" si="385"/>
        <v>198461.08075789438</v>
      </c>
      <c r="AI328" s="42">
        <f t="shared" si="379"/>
        <v>0</v>
      </c>
      <c r="AJ328" s="42">
        <f t="shared" si="382"/>
        <v>23912.527122066276</v>
      </c>
      <c r="AK328" s="42">
        <f t="shared" si="386"/>
        <v>222373.60787996065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336401.82748975646</v>
      </c>
      <c r="K329" s="11">
        <f t="shared" si="367"/>
        <v>3364.0182748975644</v>
      </c>
      <c r="L329" s="24">
        <f t="shared" si="373"/>
        <v>37181.18073582973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L'!$B$264:$AV$384, 34)</f>
        <v>44.375863579118935</v>
      </c>
      <c r="S329" s="46">
        <f>VLOOKUP(I329, '[1]Lapse Rates'!$A$4:$F$24, 5)</f>
        <v>8.3940749999999998E-4</v>
      </c>
      <c r="T329" s="33">
        <f t="shared" si="383"/>
        <v>0.73190505174702247</v>
      </c>
      <c r="U329" s="33">
        <f t="shared" si="374"/>
        <v>3.2478918729193854E-2</v>
      </c>
      <c r="V329" s="39">
        <f t="shared" si="369"/>
        <v>6.1436658972433879E-4</v>
      </c>
      <c r="W329" s="32">
        <f t="shared" si="375"/>
        <v>0.69881176642810428</v>
      </c>
      <c r="X329" s="31"/>
      <c r="Y329" s="5">
        <f t="shared" si="380"/>
        <v>0</v>
      </c>
      <c r="Z329" s="5">
        <f t="shared" si="370"/>
        <v>4.4077444740855762</v>
      </c>
      <c r="AA329" s="5">
        <f t="shared" si="376"/>
        <v>0</v>
      </c>
      <c r="AB329" s="5">
        <f t="shared" si="361"/>
        <v>4.2084471128423084</v>
      </c>
      <c r="AC329" s="32"/>
      <c r="AD329" s="5">
        <f t="shared" si="381"/>
        <v>235081.55529775913</v>
      </c>
      <c r="AE329" s="5">
        <f t="shared" si="363"/>
        <v>-2350.8155529775909</v>
      </c>
      <c r="AF329" s="5">
        <f t="shared" si="363"/>
        <v>-25982.646587887775</v>
      </c>
      <c r="AG329" s="5">
        <f t="shared" si="384"/>
        <v>-19559.746747363686</v>
      </c>
      <c r="AH329" s="5">
        <f t="shared" si="385"/>
        <v>187188.34640953009</v>
      </c>
      <c r="AI329" s="42">
        <f t="shared" si="379"/>
        <v>0</v>
      </c>
      <c r="AJ329" s="42">
        <f t="shared" si="382"/>
        <v>22831.317968695981</v>
      </c>
      <c r="AK329" s="42">
        <f t="shared" si="386"/>
        <v>210019.66437822607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336401.82748975646</v>
      </c>
      <c r="K330" s="11">
        <f t="shared" si="367"/>
        <v>3364.0182748975644</v>
      </c>
      <c r="L330" s="24">
        <f t="shared" si="373"/>
        <v>37181.18073582973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L'!$B$264:$AV$384, 34)</f>
        <v>49.948242607909009</v>
      </c>
      <c r="S330" s="46">
        <f>VLOOKUP(I330, '[1]Lapse Rates'!$A$4:$F$24, 5)</f>
        <v>7.2940090000000004E-4</v>
      </c>
      <c r="T330" s="33">
        <f t="shared" si="383"/>
        <v>0.69881176642810428</v>
      </c>
      <c r="U330" s="33">
        <f t="shared" si="374"/>
        <v>3.4904419646812394E-2</v>
      </c>
      <c r="V330" s="39">
        <f t="shared" si="369"/>
        <v>5.0971393136324907E-4</v>
      </c>
      <c r="W330" s="32">
        <f t="shared" si="375"/>
        <v>0.66339763284992859</v>
      </c>
      <c r="X330" s="31"/>
      <c r="Y330" s="5">
        <f t="shared" si="380"/>
        <v>0</v>
      </c>
      <c r="Z330" s="5">
        <f t="shared" si="370"/>
        <v>4.2084471128423084</v>
      </c>
      <c r="AA330" s="5">
        <f t="shared" si="376"/>
        <v>0</v>
      </c>
      <c r="AB330" s="5">
        <f t="shared" si="361"/>
        <v>3.9951729303357966</v>
      </c>
      <c r="AC330" s="32"/>
      <c r="AD330" s="5">
        <f t="shared" si="381"/>
        <v>223168.17604309446</v>
      </c>
      <c r="AE330" s="5">
        <f t="shared" si="363"/>
        <v>-2231.6817604309445</v>
      </c>
      <c r="AF330" s="5">
        <f t="shared" si="363"/>
        <v>-24665.90728671481</v>
      </c>
      <c r="AG330" s="5">
        <f t="shared" si="384"/>
        <v>-21020.453739480181</v>
      </c>
      <c r="AH330" s="5">
        <f t="shared" si="385"/>
        <v>175250.13325646851</v>
      </c>
      <c r="AI330" s="42">
        <f t="shared" si="379"/>
        <v>0</v>
      </c>
      <c r="AJ330" s="42">
        <f t="shared" si="382"/>
        <v>21674.28293779106</v>
      </c>
      <c r="AK330" s="42">
        <f t="shared" si="386"/>
        <v>196924.41619425957</v>
      </c>
    </row>
    <row r="331" spans="1:37" ht="15" x14ac:dyDescent="0.2">
      <c r="I331" s="2">
        <f t="shared" si="366"/>
        <v>16</v>
      </c>
      <c r="J331" s="11">
        <f t="shared" si="356"/>
        <v>336401.82748975646</v>
      </c>
      <c r="K331" s="11">
        <f t="shared" si="367"/>
        <v>3364.0182748975644</v>
      </c>
      <c r="L331" s="24">
        <f t="shared" si="373"/>
        <v>37181.18073582973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L'!$B$264:$AV$384, 34)</f>
        <v>56.023750758001995</v>
      </c>
      <c r="S331" s="46">
        <f>VLOOKUP(I331, '[1]Lapse Rates'!$A$4:$F$24, 5)</f>
        <v>6.1234970000000001E-4</v>
      </c>
      <c r="T331" s="33">
        <f t="shared" si="383"/>
        <v>0.66339763284992859</v>
      </c>
      <c r="U331" s="33">
        <f t="shared" si="374"/>
        <v>3.7166023636232913E-2</v>
      </c>
      <c r="V331" s="39">
        <f t="shared" si="369"/>
        <v>4.062313414563639E-4</v>
      </c>
      <c r="W331" s="32">
        <f t="shared" si="375"/>
        <v>0.62582537787223935</v>
      </c>
      <c r="X331" s="31"/>
      <c r="Y331" s="5">
        <f t="shared" si="380"/>
        <v>0</v>
      </c>
      <c r="Z331" s="5">
        <f t="shared" si="370"/>
        <v>3.9951729303357966</v>
      </c>
      <c r="AA331" s="5">
        <f t="shared" si="376"/>
        <v>0</v>
      </c>
      <c r="AB331" s="5">
        <f t="shared" si="361"/>
        <v>3.7689019149062082</v>
      </c>
      <c r="AC331" s="32"/>
      <c r="AD331" s="5">
        <f t="shared" si="381"/>
        <v>210528.80080568872</v>
      </c>
      <c r="AE331" s="5">
        <f t="shared" si="363"/>
        <v>-2105.2880080568871</v>
      </c>
      <c r="AF331" s="5">
        <f t="shared" si="363"/>
        <v>-23268.926483736668</v>
      </c>
      <c r="AG331" s="5">
        <f t="shared" si="384"/>
        <v>-22382.457248424911</v>
      </c>
      <c r="AH331" s="5">
        <f t="shared" si="385"/>
        <v>162772.12906547025</v>
      </c>
      <c r="AI331" s="42">
        <f t="shared" si="379"/>
        <v>0</v>
      </c>
      <c r="AJ331" s="42">
        <f t="shared" si="382"/>
        <v>20446.738531912149</v>
      </c>
      <c r="AK331" s="42">
        <f t="shared" si="386"/>
        <v>183218.8675973824</v>
      </c>
    </row>
    <row r="332" spans="1:37" ht="15" x14ac:dyDescent="0.2">
      <c r="I332" s="2">
        <f t="shared" si="366"/>
        <v>17</v>
      </c>
      <c r="J332" s="11">
        <f t="shared" si="356"/>
        <v>336401.82748975646</v>
      </c>
      <c r="K332" s="11">
        <f t="shared" si="367"/>
        <v>3364.0182748975644</v>
      </c>
      <c r="L332" s="24">
        <f t="shared" si="373"/>
        <v>37181.18073582973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L'!$B$264:$AV$384, 34)</f>
        <v>62.694847673040371</v>
      </c>
      <c r="S332" s="46">
        <f>VLOOKUP(I332, '[1]Lapse Rates'!$A$4:$F$24, 5)</f>
        <v>4.6742110000000002E-4</v>
      </c>
      <c r="T332" s="33">
        <f t="shared" si="383"/>
        <v>0.62582537787223935</v>
      </c>
      <c r="U332" s="33">
        <f t="shared" si="374"/>
        <v>3.9236026735622979E-2</v>
      </c>
      <c r="V332" s="39">
        <f t="shared" si="369"/>
        <v>2.925239865329578E-4</v>
      </c>
      <c r="W332" s="32">
        <f t="shared" si="375"/>
        <v>0.58629682715008347</v>
      </c>
      <c r="X332" s="31"/>
      <c r="Y332" s="5">
        <f t="shared" si="380"/>
        <v>0</v>
      </c>
      <c r="Z332" s="5">
        <f t="shared" si="370"/>
        <v>3.7689019149062082</v>
      </c>
      <c r="AA332" s="5">
        <f t="shared" si="376"/>
        <v>0</v>
      </c>
      <c r="AB332" s="5">
        <f t="shared" si="361"/>
        <v>3.5308495191776763</v>
      </c>
      <c r="AC332" s="32"/>
      <c r="AD332" s="5">
        <f t="shared" si="381"/>
        <v>197231.32410473394</v>
      </c>
      <c r="AE332" s="5">
        <f t="shared" si="363"/>
        <v>-1972.3132410473393</v>
      </c>
      <c r="AF332" s="5">
        <f t="shared" si="363"/>
        <v>-21799.208295110777</v>
      </c>
      <c r="AG332" s="5">
        <f t="shared" si="384"/>
        <v>-23629.073144967489</v>
      </c>
      <c r="AH332" s="5">
        <f t="shared" si="385"/>
        <v>149830.72942360831</v>
      </c>
      <c r="AI332" s="42">
        <f t="shared" si="379"/>
        <v>0</v>
      </c>
      <c r="AJ332" s="42">
        <f t="shared" si="382"/>
        <v>19155.278695005509</v>
      </c>
      <c r="AK332" s="42">
        <f t="shared" si="386"/>
        <v>168986.00811861383</v>
      </c>
    </row>
    <row r="333" spans="1:37" ht="15" x14ac:dyDescent="0.2">
      <c r="I333" s="2">
        <f t="shared" si="366"/>
        <v>18</v>
      </c>
      <c r="J333" s="11">
        <f t="shared" si="356"/>
        <v>336401.82748975646</v>
      </c>
      <c r="K333" s="11">
        <f t="shared" si="367"/>
        <v>3364.0182748975644</v>
      </c>
      <c r="L333" s="24">
        <f t="shared" si="373"/>
        <v>37181.18073582973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L'!$B$264:$AV$384, 34)</f>
        <v>70.192689536437001</v>
      </c>
      <c r="S333" s="46">
        <f>VLOOKUP(I333, '[1]Lapse Rates'!$A$4:$F$24, 5)</f>
        <v>4.0205260000000001E-4</v>
      </c>
      <c r="T333" s="33">
        <f t="shared" si="383"/>
        <v>0.58629682715008347</v>
      </c>
      <c r="U333" s="33">
        <f t="shared" si="374"/>
        <v>4.1153751164343874E-2</v>
      </c>
      <c r="V333" s="39">
        <f t="shared" si="369"/>
        <v>2.3572216372744166E-4</v>
      </c>
      <c r="W333" s="32">
        <f t="shared" si="375"/>
        <v>0.54490735382201216</v>
      </c>
      <c r="X333" s="31"/>
      <c r="Y333" s="5">
        <f t="shared" si="380"/>
        <v>0</v>
      </c>
      <c r="Z333" s="5">
        <f t="shared" si="380"/>
        <v>3.5308495191776763</v>
      </c>
      <c r="AA333" s="5">
        <f t="shared" si="376"/>
        <v>0</v>
      </c>
      <c r="AB333" s="5">
        <f t="shared" si="361"/>
        <v>3.2815901078487655</v>
      </c>
      <c r="AC333" s="32"/>
      <c r="AD333" s="5">
        <f t="shared" si="381"/>
        <v>183307.82963833222</v>
      </c>
      <c r="AE333" s="5">
        <f t="shared" si="363"/>
        <v>-1833.0782963833221</v>
      </c>
      <c r="AF333" s="5">
        <f t="shared" si="363"/>
        <v>-20260.298806738952</v>
      </c>
      <c r="AG333" s="5">
        <f t="shared" si="384"/>
        <v>-24783.982409951648</v>
      </c>
      <c r="AH333" s="5">
        <f t="shared" si="385"/>
        <v>136430.47012525829</v>
      </c>
      <c r="AI333" s="42">
        <f t="shared" si="379"/>
        <v>0</v>
      </c>
      <c r="AJ333" s="42">
        <f t="shared" si="382"/>
        <v>17803.019482983022</v>
      </c>
      <c r="AK333" s="42">
        <f t="shared" si="386"/>
        <v>154233.4896082413</v>
      </c>
    </row>
    <row r="334" spans="1:37" ht="15" x14ac:dyDescent="0.2">
      <c r="I334" s="2">
        <f t="shared" si="366"/>
        <v>19</v>
      </c>
      <c r="J334" s="11">
        <f t="shared" si="356"/>
        <v>336401.82748975646</v>
      </c>
      <c r="K334" s="11">
        <f t="shared" si="367"/>
        <v>3364.0182748975644</v>
      </c>
      <c r="L334" s="24">
        <f t="shared" si="373"/>
        <v>37181.18073582973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L'!$B$264:$AV$384, 34)</f>
        <v>78.608936482176105</v>
      </c>
      <c r="S334" s="46">
        <f>VLOOKUP(I334, '[1]Lapse Rates'!$A$4:$F$24, 5)</f>
        <v>3.3283375800000001E-2</v>
      </c>
      <c r="T334" s="33">
        <f t="shared" si="383"/>
        <v>0.54490735382201216</v>
      </c>
      <c r="U334" s="33">
        <f t="shared" si="374"/>
        <v>4.2834587565265217E-2</v>
      </c>
      <c r="V334" s="39">
        <f t="shared" si="369"/>
        <v>1.8136356233441599E-2</v>
      </c>
      <c r="W334" s="32">
        <f t="shared" si="375"/>
        <v>0.48393641002330534</v>
      </c>
      <c r="X334" s="31"/>
      <c r="Y334" s="5">
        <f t="shared" si="380"/>
        <v>0</v>
      </c>
      <c r="Z334" s="5">
        <f t="shared" si="380"/>
        <v>3.2815901078487655</v>
      </c>
      <c r="AA334" s="5">
        <f t="shared" si="376"/>
        <v>0</v>
      </c>
      <c r="AB334" s="5">
        <f t="shared" si="361"/>
        <v>2.9144054027192516</v>
      </c>
      <c r="AC334" s="32"/>
      <c r="AD334" s="5">
        <f t="shared" si="381"/>
        <v>162797.09272067202</v>
      </c>
      <c r="AE334" s="5">
        <f t="shared" si="363"/>
        <v>-1627.97092720672</v>
      </c>
      <c r="AF334" s="5">
        <f t="shared" si="363"/>
        <v>-17993.327125725118</v>
      </c>
      <c r="AG334" s="5">
        <f t="shared" si="384"/>
        <v>-25796.230834842107</v>
      </c>
      <c r="AH334" s="5">
        <f t="shared" si="385"/>
        <v>117379.56383289807</v>
      </c>
      <c r="AI334" s="42">
        <f t="shared" si="379"/>
        <v>0</v>
      </c>
      <c r="AJ334" s="42">
        <f t="shared" si="382"/>
        <v>15811.012771928528</v>
      </c>
      <c r="AK334" s="42">
        <f t="shared" si="386"/>
        <v>133190.57660482661</v>
      </c>
    </row>
    <row r="335" spans="1:37" ht="15" x14ac:dyDescent="0.2">
      <c r="I335" s="2">
        <f t="shared" si="366"/>
        <v>20</v>
      </c>
      <c r="J335" s="11">
        <f t="shared" si="356"/>
        <v>336401.82748975646</v>
      </c>
      <c r="K335" s="11">
        <f t="shared" si="367"/>
        <v>3364.0182748975644</v>
      </c>
      <c r="L335" s="24">
        <f t="shared" si="373"/>
        <v>37181.18073582973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L'!$B$264:$AV$384, 34)</f>
        <v>88.090701422376867</v>
      </c>
      <c r="S335" s="46">
        <f>VLOOKUP(I335, '[1]Lapse Rates'!$A$4:$F$24, 5)</f>
        <v>0</v>
      </c>
      <c r="T335" s="33">
        <f t="shared" si="383"/>
        <v>0.48393641002330534</v>
      </c>
      <c r="U335" s="33">
        <f t="shared" si="374"/>
        <v>4.2630297802779937E-2</v>
      </c>
      <c r="V335" s="39">
        <f t="shared" si="369"/>
        <v>0</v>
      </c>
      <c r="W335" s="32">
        <f t="shared" si="375"/>
        <v>0.4413061122205254</v>
      </c>
      <c r="X335" s="31"/>
      <c r="Y335" s="5">
        <f t="shared" si="380"/>
        <v>0</v>
      </c>
      <c r="Z335" s="5">
        <f t="shared" si="380"/>
        <v>2.9144054027192516</v>
      </c>
      <c r="AA335" s="5">
        <f t="shared" si="376"/>
        <v>0</v>
      </c>
      <c r="AB335" s="5">
        <f t="shared" si="361"/>
        <v>2.6576733865645479</v>
      </c>
      <c r="AC335" s="32"/>
      <c r="AD335" s="5">
        <f>$W335*J335</f>
        <v>148456.18263338428</v>
      </c>
      <c r="AE335" s="5">
        <f t="shared" si="363"/>
        <v>-1484.5618263338429</v>
      </c>
      <c r="AF335" s="5">
        <f t="shared" si="363"/>
        <v>-16408.282318297712</v>
      </c>
      <c r="AG335" s="5">
        <f t="shared" si="384"/>
        <v>-25673.20161547036</v>
      </c>
      <c r="AH335" s="5">
        <f t="shared" si="385"/>
        <v>104890.13687328236</v>
      </c>
      <c r="AI335" s="42">
        <f t="shared" si="379"/>
        <v>0</v>
      </c>
      <c r="AJ335" s="42">
        <f t="shared" si="382"/>
        <v>14418.201904341657</v>
      </c>
      <c r="AK335" s="42">
        <f t="shared" si="386"/>
        <v>119308.33877762401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5524018.0183986248</v>
      </c>
      <c r="AE338" s="21">
        <f t="shared" ref="AE338:AK338" si="387">SUM(AE315:AE335)</f>
        <v>-183119.02761723194</v>
      </c>
      <c r="AF338" s="21">
        <f t="shared" si="387"/>
        <v>-583969.13176716596</v>
      </c>
      <c r="AG338" s="21">
        <f t="shared" si="387"/>
        <v>-312724.46545373107</v>
      </c>
      <c r="AH338" s="21">
        <f t="shared" si="387"/>
        <v>4444205.3935604971</v>
      </c>
      <c r="AI338" s="21">
        <f t="shared" si="387"/>
        <v>0</v>
      </c>
      <c r="AJ338" s="21">
        <f t="shared" si="387"/>
        <v>504151.01995550259</v>
      </c>
      <c r="AK338" s="21">
        <f t="shared" si="387"/>
        <v>4948356.413515999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2801612.5425844328</v>
      </c>
      <c r="AE340" s="21">
        <f t="shared" ref="AE340:AK340" si="388">AE315+NPV($D$6,AE316:AE335)</f>
        <v>-156191.37809060732</v>
      </c>
      <c r="AF340" s="21">
        <f t="shared" si="388"/>
        <v>-286348.33365452918</v>
      </c>
      <c r="AG340" s="21">
        <f t="shared" si="388"/>
        <v>-107661.64150332565</v>
      </c>
      <c r="AH340" s="21">
        <f t="shared" si="388"/>
        <v>2251411.1893359702</v>
      </c>
      <c r="AI340" s="21">
        <f t="shared" si="388"/>
        <v>0</v>
      </c>
      <c r="AJ340" s="21">
        <f t="shared" si="388"/>
        <v>239719.6487613974</v>
      </c>
      <c r="AK340" s="21">
        <f t="shared" si="388"/>
        <v>2491130.8380973674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4128382.3815267733</v>
      </c>
      <c r="AE342" s="21">
        <f t="shared" ref="AE342:AK342" si="389">AE315+NPV($D$7,AE316:AE335)</f>
        <v>-169279.27851026686</v>
      </c>
      <c r="AF342" s="21">
        <f t="shared" si="389"/>
        <v>-431003.78769504617</v>
      </c>
      <c r="AG342" s="21">
        <f t="shared" si="389"/>
        <v>-201361.67684770306</v>
      </c>
      <c r="AH342" s="21">
        <f t="shared" si="389"/>
        <v>3326737.6384737561</v>
      </c>
      <c r="AI342" s="21">
        <f t="shared" si="389"/>
        <v>0</v>
      </c>
      <c r="AJ342" s="21">
        <f t="shared" si="389"/>
        <v>368594.27527558745</v>
      </c>
      <c r="AK342" s="21">
        <f t="shared" si="389"/>
        <v>3695331.9137493442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306049.47125349607</v>
      </c>
    </row>
    <row r="345" spans="1:39" ht="15" x14ac:dyDescent="0.2">
      <c r="G345" s="58" t="s">
        <v>120</v>
      </c>
      <c r="H345" s="57"/>
      <c r="I345" s="57"/>
      <c r="J345" s="11">
        <f>H$344</f>
        <v>306049.47125349607</v>
      </c>
      <c r="K345" s="11">
        <f>J345*$C$10</f>
        <v>122419.78850139843</v>
      </c>
      <c r="L345" s="24">
        <f>$C$354</f>
        <v>43027.357243817503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306049.47125349607</v>
      </c>
      <c r="AE345" s="5">
        <f>-$W345*K345</f>
        <v>-122419.78850139843</v>
      </c>
      <c r="AF345" s="5">
        <f>-$W345*L345</f>
        <v>-43027.357243817503</v>
      </c>
      <c r="AG345" s="5"/>
      <c r="AH345" s="5">
        <f>SUM(AD345:AG345)</f>
        <v>140602.32550828013</v>
      </c>
      <c r="AI345" s="42">
        <f>Y345-AA345</f>
        <v>0</v>
      </c>
      <c r="AJ345" s="42"/>
      <c r="AK345" s="42">
        <f>SUM(AH345:AJ345)</f>
        <v>140602.32550828013</v>
      </c>
      <c r="AL345" s="6" t="s">
        <v>39</v>
      </c>
      <c r="AM345" s="36">
        <f>AK372</f>
        <v>3361730.0516422233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306049.47125349607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L'!$B$264:$AV$384, 37)</f>
        <v>11.215678481395047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1.1215678481395047E-2</v>
      </c>
      <c r="V346" s="39">
        <f>MIN(S346*T346,T346-U346)</f>
        <v>2.3220462500000002E-3</v>
      </c>
      <c r="W346" s="32">
        <f>T346-SUM(U346:V346)</f>
        <v>0.98646227526860497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5.9407618957273671</v>
      </c>
      <c r="AC346" s="32"/>
      <c r="AD346" s="5">
        <f t="shared" ref="AD346:AD348" si="398">$W346*J346</f>
        <v>301906.25775747723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-6754.4068361720574</v>
      </c>
      <c r="AH346" s="5">
        <f t="shared" ref="AH346:AH354" si="400">SUM(AD346:AG346)</f>
        <v>295151.85092130519</v>
      </c>
      <c r="AI346" s="42">
        <f>-M346*$W345*(N346-N345)/1000</f>
        <v>0</v>
      </c>
      <c r="AJ346" s="42">
        <f>$D$6*SUM(Y346:Z346,AD346:AE346)</f>
        <v>29617.594672657517</v>
      </c>
      <c r="AK346" s="42">
        <f t="shared" ref="AK346" si="401">SUM(AH346:AJ346)</f>
        <v>324769.44559396268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306049.47125349607</v>
      </c>
      <c r="K347" s="11">
        <f t="shared" ref="K347:K365" si="403">J347*$C$11</f>
        <v>3060.4947125349609</v>
      </c>
      <c r="L347" s="24">
        <f>$C$355</f>
        <v>33845.873106212617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L'!$B$264:$AV$384, 37)</f>
        <v>12.314962243953779</v>
      </c>
      <c r="S347" s="46">
        <f>VLOOKUP(I347, '[1]Lapse Rates'!$A$4:$F$24, 5)</f>
        <v>2.1348066000000001E-3</v>
      </c>
      <c r="T347" s="33">
        <f t="shared" ref="T347:T349" si="404">W346</f>
        <v>0.98646227526860497</v>
      </c>
      <c r="U347" s="33">
        <f>T347*R347/1000</f>
        <v>1.2148245675017611E-2</v>
      </c>
      <c r="V347" s="39">
        <f t="shared" ref="V347:V365" si="405">MIN(S347*T347,T347-U347)</f>
        <v>2.1059061758944347E-3</v>
      </c>
      <c r="W347" s="32">
        <f>T347-SUM(U347:V347)</f>
        <v>0.97220812341769292</v>
      </c>
      <c r="X347" s="32"/>
      <c r="Y347" s="5">
        <f t="shared" ref="Y347:Z362" si="406">AA346</f>
        <v>0</v>
      </c>
      <c r="Z347" s="5">
        <f t="shared" si="406"/>
        <v>5.9407618957273671</v>
      </c>
      <c r="AA347" s="5">
        <f>O347*W347</f>
        <v>0</v>
      </c>
      <c r="AB347" s="5">
        <f t="shared" si="397"/>
        <v>5.8549192595771382</v>
      </c>
      <c r="AC347" s="32"/>
      <c r="AD347" s="5">
        <f t="shared" si="398"/>
        <v>297543.78212033858</v>
      </c>
      <c r="AE347" s="5">
        <f t="shared" si="399"/>
        <v>-2975.4378212033857</v>
      </c>
      <c r="AF347" s="5">
        <f t="shared" si="399"/>
        <v>-32905.232778024329</v>
      </c>
      <c r="AG347" s="5">
        <f t="shared" ref="AG347:AG350" si="407">-U347*M347</f>
        <v>-7316.0258446201815</v>
      </c>
      <c r="AH347" s="5">
        <f t="shared" si="400"/>
        <v>254347.08567649068</v>
      </c>
      <c r="AI347" s="42">
        <f>-M347*($W346*N347-$W345*N346)/1000</f>
        <v>0</v>
      </c>
      <c r="AJ347" s="42">
        <f t="shared" ref="AJ347:AJ348" si="408">$D$6*SUM(Y347:Z347,AD347:AE347)</f>
        <v>28897.737364487137</v>
      </c>
      <c r="AK347" s="42">
        <f>SUM(AH347:AJ347)</f>
        <v>283244.82304097782</v>
      </c>
      <c r="AL347" s="48" t="s">
        <v>59</v>
      </c>
      <c r="AM347" s="54">
        <f>AK372/AD372</f>
        <v>0.89151718804112046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306049.47125349607</v>
      </c>
      <c r="K348" s="11">
        <f t="shared" si="403"/>
        <v>3060.4947125349609</v>
      </c>
      <c r="L348" s="24">
        <f t="shared" ref="L348:L365" si="409">$C$355</f>
        <v>33845.873106212617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L'!$B$264:$AV$384, 37)</f>
        <v>13.488113123857525</v>
      </c>
      <c r="S348" s="46">
        <f>VLOOKUP(I348, '[1]Lapse Rates'!$A$4:$F$24, 5)</f>
        <v>2.1304430000000001E-3</v>
      </c>
      <c r="T348" s="33">
        <f t="shared" si="404"/>
        <v>0.97220812341769292</v>
      </c>
      <c r="U348" s="33">
        <f t="shared" ref="U348:U365" si="410">T348*R348/1000</f>
        <v>1.311325314859108E-2</v>
      </c>
      <c r="V348" s="39">
        <f t="shared" si="405"/>
        <v>2.07123399107836E-3</v>
      </c>
      <c r="W348" s="32">
        <f t="shared" ref="W348:W365" si="411">T348-SUM(U348:V348)</f>
        <v>0.95702363627802345</v>
      </c>
      <c r="X348" s="32"/>
      <c r="Y348" s="5">
        <f t="shared" si="406"/>
        <v>0</v>
      </c>
      <c r="Z348" s="5">
        <f t="shared" si="406"/>
        <v>5.8549192595771382</v>
      </c>
      <c r="AA348" s="5">
        <f t="shared" ref="AA348:AA365" si="412">O348*W348</f>
        <v>0</v>
      </c>
      <c r="AB348" s="5">
        <f t="shared" si="397"/>
        <v>5.7634738745207779</v>
      </c>
      <c r="AC348" s="32"/>
      <c r="AD348" s="5">
        <f t="shared" si="398"/>
        <v>292896.57785998721</v>
      </c>
      <c r="AE348" s="5">
        <f t="shared" si="399"/>
        <v>-2928.9657785998725</v>
      </c>
      <c r="AF348" s="5">
        <f>-$W348*L348</f>
        <v>-32391.30055311216</v>
      </c>
      <c r="AG348" s="5">
        <f t="shared" si="407"/>
        <v>-7897.1813304228581</v>
      </c>
      <c r="AH348" s="5">
        <f t="shared" si="400"/>
        <v>249679.13019785227</v>
      </c>
      <c r="AI348" s="42">
        <f>-M348*($W347*N348-$W346*N347)/1000</f>
        <v>0</v>
      </c>
      <c r="AJ348" s="42">
        <f t="shared" si="408"/>
        <v>28446.397112763458</v>
      </c>
      <c r="AK348" s="42">
        <f t="shared" ref="AK348:AK355" si="413">SUM(AH348:AJ348)</f>
        <v>278125.52731061575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306049.47125349607</v>
      </c>
      <c r="K349" s="11">
        <f t="shared" si="403"/>
        <v>3060.4947125349609</v>
      </c>
      <c r="L349" s="24">
        <f t="shared" si="409"/>
        <v>33845.873106212617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L'!$B$264:$AV$384, 37)</f>
        <v>14.735159811056771</v>
      </c>
      <c r="S349" s="46">
        <f>VLOOKUP(I349, '[1]Lapse Rates'!$A$4:$F$24, 5)</f>
        <v>1.8971547999999999E-3</v>
      </c>
      <c r="T349" s="33">
        <f t="shared" si="404"/>
        <v>0.95702363627802345</v>
      </c>
      <c r="U349" s="33">
        <f t="shared" si="410"/>
        <v>1.4101896223515344E-2</v>
      </c>
      <c r="V349" s="39">
        <f t="shared" si="405"/>
        <v>1.8156219852783063E-3</v>
      </c>
      <c r="W349" s="32">
        <f t="shared" si="411"/>
        <v>0.94110611806922984</v>
      </c>
      <c r="X349" s="32"/>
      <c r="Y349" s="5">
        <f>AA348</f>
        <v>0</v>
      </c>
      <c r="Z349" s="5">
        <f t="shared" si="406"/>
        <v>5.7634738745207779</v>
      </c>
      <c r="AA349" s="5">
        <f t="shared" si="412"/>
        <v>0</v>
      </c>
      <c r="AB349" s="5">
        <f t="shared" si="397"/>
        <v>5.6676139637871419</v>
      </c>
      <c r="AC349" s="32"/>
      <c r="AD349" s="5">
        <f>$W349*J349</f>
        <v>288025.02982851805</v>
      </c>
      <c r="AE349" s="5">
        <f t="shared" si="399"/>
        <v>-2880.2502982851806</v>
      </c>
      <c r="AF349" s="5">
        <f t="shared" si="399"/>
        <v>-31852.558251651502</v>
      </c>
      <c r="AG349" s="5">
        <f t="shared" si="407"/>
        <v>-8492.5708607914221</v>
      </c>
      <c r="AH349" s="5">
        <f t="shared" si="400"/>
        <v>244799.65041778996</v>
      </c>
      <c r="AI349" s="42">
        <f t="shared" ref="AI349:AI365" si="415">-M349*($W348*N349-$W347*N348)/1000</f>
        <v>0</v>
      </c>
      <c r="AJ349" s="42">
        <f>$D$6*SUM(Y349:Z349,AD349:AE349)</f>
        <v>27973.268268702941</v>
      </c>
      <c r="AK349" s="42">
        <f t="shared" si="413"/>
        <v>272772.91868649289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306049.47125349607</v>
      </c>
      <c r="K350" s="11">
        <f t="shared" si="403"/>
        <v>3060.4947125349609</v>
      </c>
      <c r="L350" s="24">
        <f t="shared" si="409"/>
        <v>33845.873106212617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L'!$B$264:$AV$384, 37)</f>
        <v>16.137961454349718</v>
      </c>
      <c r="S350" s="46">
        <f>VLOOKUP(I350, '[1]Lapse Rates'!$A$4:$F$24, 5)</f>
        <v>1.8563969E-3</v>
      </c>
      <c r="T350" s="33">
        <f>W349</f>
        <v>0.94110611806922984</v>
      </c>
      <c r="U350" s="33">
        <f t="shared" si="410"/>
        <v>1.5187534257853927E-2</v>
      </c>
      <c r="V350" s="39">
        <f t="shared" si="405"/>
        <v>1.7470664801547524E-3</v>
      </c>
      <c r="W350" s="32">
        <f t="shared" si="411"/>
        <v>0.92417151733122116</v>
      </c>
      <c r="X350" s="32"/>
      <c r="Y350" s="5">
        <f t="shared" ref="Y350:Z365" si="416">AA349</f>
        <v>0</v>
      </c>
      <c r="Z350" s="5">
        <f t="shared" si="406"/>
        <v>5.6676139637871419</v>
      </c>
      <c r="AA350" s="5">
        <f t="shared" si="412"/>
        <v>0</v>
      </c>
      <c r="AB350" s="5">
        <f t="shared" si="397"/>
        <v>5.5656288871086401</v>
      </c>
      <c r="AC350" s="32"/>
      <c r="AD350" s="5">
        <f t="shared" ref="AD350:AD364" si="417">$W350*J350</f>
        <v>282842.20422676142</v>
      </c>
      <c r="AE350" s="5">
        <f t="shared" si="399"/>
        <v>-2828.4220422676144</v>
      </c>
      <c r="AF350" s="5">
        <f t="shared" si="399"/>
        <v>-31279.391903968484</v>
      </c>
      <c r="AG350" s="5">
        <f t="shared" si="407"/>
        <v>-9146.3735685731117</v>
      </c>
      <c r="AH350" s="5">
        <f t="shared" si="400"/>
        <v>239588.01671195219</v>
      </c>
      <c r="AI350" s="42">
        <f t="shared" si="415"/>
        <v>0</v>
      </c>
      <c r="AJ350" s="42">
        <f t="shared" ref="AJ350:AJ365" si="418">$D$6*SUM(Y350:Z350,AD350:AE350)</f>
        <v>27469.908025228688</v>
      </c>
      <c r="AK350" s="42">
        <f t="shared" si="413"/>
        <v>267057.92473718087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306049.47125349607</v>
      </c>
      <c r="K351" s="11">
        <f t="shared" si="403"/>
        <v>3060.4947125349609</v>
      </c>
      <c r="L351" s="24">
        <f t="shared" si="409"/>
        <v>33845.873106212617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L'!$B$264:$AV$384, 37)</f>
        <v>17.718450204554358</v>
      </c>
      <c r="S351" s="46">
        <f>VLOOKUP(I351, '[1]Lapse Rates'!$A$4:$F$24, 5)</f>
        <v>1.7512077999999999E-3</v>
      </c>
      <c r="T351" s="33">
        <f t="shared" ref="T351:T365" si="419">W350</f>
        <v>0.92417151733122116</v>
      </c>
      <c r="U351" s="33">
        <f t="shared" si="410"/>
        <v>1.6374887010300685E-2</v>
      </c>
      <c r="V351" s="39">
        <f t="shared" si="405"/>
        <v>1.6184163696882695E-3</v>
      </c>
      <c r="W351" s="32">
        <f t="shared" si="411"/>
        <v>0.90617821395123221</v>
      </c>
      <c r="X351" s="32"/>
      <c r="Y351" s="5">
        <f t="shared" si="416"/>
        <v>0</v>
      </c>
      <c r="Z351" s="5">
        <f t="shared" si="406"/>
        <v>5.5656288871086401</v>
      </c>
      <c r="AA351" s="5">
        <f t="shared" si="412"/>
        <v>0</v>
      </c>
      <c r="AB351" s="5">
        <f t="shared" si="397"/>
        <v>5.4572679960963661</v>
      </c>
      <c r="AC351" s="32"/>
      <c r="AD351" s="5">
        <f t="shared" si="417"/>
        <v>277335.36324121204</v>
      </c>
      <c r="AE351" s="5">
        <f t="shared" si="399"/>
        <v>-2773.3536324121205</v>
      </c>
      <c r="AF351" s="5">
        <f t="shared" si="399"/>
        <v>-30670.392841007793</v>
      </c>
      <c r="AG351" s="5">
        <f>-U351*M351</f>
        <v>-9861.4318293263714</v>
      </c>
      <c r="AH351" s="5">
        <f t="shared" si="400"/>
        <v>234030.18493846577</v>
      </c>
      <c r="AI351" s="42">
        <f t="shared" si="415"/>
        <v>0</v>
      </c>
      <c r="AJ351" s="42">
        <f t="shared" si="418"/>
        <v>26935.079130817099</v>
      </c>
      <c r="AK351" s="42">
        <f t="shared" si="413"/>
        <v>260965.26406928286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306049.47125349607</v>
      </c>
      <c r="K352" s="11">
        <f t="shared" si="403"/>
        <v>3060.4947125349609</v>
      </c>
      <c r="L352" s="24">
        <f t="shared" si="409"/>
        <v>33845.873106212617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L'!$B$264:$AV$384, 37)</f>
        <v>19.527550442474581</v>
      </c>
      <c r="S352" s="46">
        <f>VLOOKUP(I352, '[1]Lapse Rates'!$A$4:$F$24, 5)</f>
        <v>1.6267663999999999E-3</v>
      </c>
      <c r="T352" s="33">
        <f t="shared" si="419"/>
        <v>0.90617821395123221</v>
      </c>
      <c r="U352" s="33">
        <f t="shared" si="410"/>
        <v>1.769544078280421E-2</v>
      </c>
      <c r="V352" s="39">
        <f t="shared" si="405"/>
        <v>1.4741402708678757E-3</v>
      </c>
      <c r="W352" s="32">
        <f t="shared" si="411"/>
        <v>0.88700863289756016</v>
      </c>
      <c r="X352" s="32"/>
      <c r="Y352" s="5">
        <f t="shared" si="416"/>
        <v>0</v>
      </c>
      <c r="Z352" s="5">
        <f t="shared" si="406"/>
        <v>5.4572679960963661</v>
      </c>
      <c r="AA352" s="5">
        <f t="shared" si="412"/>
        <v>0</v>
      </c>
      <c r="AB352" s="5">
        <f t="shared" si="397"/>
        <v>5.3418232198126478</v>
      </c>
      <c r="AC352" s="32"/>
      <c r="AD352" s="5">
        <f t="shared" si="417"/>
        <v>271468.52309558471</v>
      </c>
      <c r="AE352" s="5">
        <f t="shared" si="399"/>
        <v>-2714.6852309558471</v>
      </c>
      <c r="AF352" s="5">
        <f t="shared" si="399"/>
        <v>-30021.581633165952</v>
      </c>
      <c r="AG352" s="5">
        <f t="shared" ref="AG352:AG365" si="420">-U352*M352</f>
        <v>-10656.707607187396</v>
      </c>
      <c r="AH352" s="5">
        <f t="shared" si="400"/>
        <v>228075.54862427554</v>
      </c>
      <c r="AI352" s="42">
        <f t="shared" si="415"/>
        <v>0</v>
      </c>
      <c r="AJ352" s="42">
        <f t="shared" si="418"/>
        <v>26365.286852510511</v>
      </c>
      <c r="AK352" s="42">
        <f t="shared" si="413"/>
        <v>254440.83547678604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306049.47125349607</v>
      </c>
      <c r="K353" s="11">
        <f t="shared" si="403"/>
        <v>3060.4947125349609</v>
      </c>
      <c r="L353" s="24">
        <f t="shared" si="409"/>
        <v>33845.873106212617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L'!$B$264:$AV$384, 37)</f>
        <v>21.612479576652682</v>
      </c>
      <c r="S353" s="46">
        <f>VLOOKUP(I353, '[1]Lapse Rates'!$A$4:$F$24, 5)</f>
        <v>1.427546E-3</v>
      </c>
      <c r="T353" s="33">
        <f t="shared" si="419"/>
        <v>0.88700863289756016</v>
      </c>
      <c r="U353" s="33">
        <f t="shared" si="410"/>
        <v>1.9170455962813138E-2</v>
      </c>
      <c r="V353" s="39">
        <f t="shared" si="405"/>
        <v>1.2662456258583804E-3</v>
      </c>
      <c r="W353" s="32">
        <f t="shared" si="411"/>
        <v>0.86657193130888865</v>
      </c>
      <c r="X353" s="32"/>
      <c r="Y353" s="5">
        <f t="shared" si="416"/>
        <v>0</v>
      </c>
      <c r="Z353" s="5">
        <f t="shared" si="406"/>
        <v>5.3418232198126478</v>
      </c>
      <c r="AA353" s="5">
        <f t="shared" si="412"/>
        <v>0</v>
      </c>
      <c r="AB353" s="5">
        <f t="shared" si="397"/>
        <v>5.218747476202207</v>
      </c>
      <c r="AC353" s="32"/>
      <c r="AD353" s="5">
        <f t="shared" si="417"/>
        <v>265213.88138020627</v>
      </c>
      <c r="AE353" s="5">
        <f t="shared" si="399"/>
        <v>-2652.1388138020629</v>
      </c>
      <c r="AF353" s="5">
        <f t="shared" si="399"/>
        <v>-29329.883624486243</v>
      </c>
      <c r="AG353" s="5">
        <f t="shared" si="420"/>
        <v>-11545.004524028993</v>
      </c>
      <c r="AH353" s="5">
        <f t="shared" si="400"/>
        <v>221686.85441788897</v>
      </c>
      <c r="AI353" s="42">
        <f t="shared" si="415"/>
        <v>0</v>
      </c>
      <c r="AJ353" s="42">
        <f t="shared" si="418"/>
        <v>25757.830978622118</v>
      </c>
      <c r="AK353" s="42">
        <f t="shared" si="413"/>
        <v>247444.68539651108</v>
      </c>
    </row>
    <row r="354" spans="1:37" ht="15" x14ac:dyDescent="0.2">
      <c r="A354" s="12"/>
      <c r="B354" s="13">
        <v>1</v>
      </c>
      <c r="C354" s="10">
        <f>$H$344*0.14+$B$357</f>
        <v>43027.357243817503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306049.47125349607</v>
      </c>
      <c r="K354" s="11">
        <f t="shared" si="403"/>
        <v>3060.4947125349609</v>
      </c>
      <c r="L354" s="24">
        <f t="shared" si="409"/>
        <v>33845.873106212617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L'!$B$264:$AV$384, 37)</f>
        <v>24.016144916902697</v>
      </c>
      <c r="S354" s="46">
        <f>VLOOKUP(I354, '[1]Lapse Rates'!$A$4:$F$24, 5)</f>
        <v>1.4710299999999999E-3</v>
      </c>
      <c r="T354" s="33">
        <f t="shared" si="419"/>
        <v>0.86657193130888865</v>
      </c>
      <c r="U354" s="33">
        <f t="shared" si="410"/>
        <v>2.081171708323452E-2</v>
      </c>
      <c r="V354" s="39">
        <f t="shared" si="405"/>
        <v>1.2747533081133144E-3</v>
      </c>
      <c r="W354" s="32">
        <f t="shared" si="411"/>
        <v>0.84448546091754084</v>
      </c>
      <c r="X354" s="32"/>
      <c r="Y354" s="5">
        <f t="shared" si="416"/>
        <v>0</v>
      </c>
      <c r="Z354" s="5">
        <f t="shared" si="406"/>
        <v>5.218747476202207</v>
      </c>
      <c r="AA354" s="5">
        <f t="shared" si="412"/>
        <v>0</v>
      </c>
      <c r="AB354" s="5">
        <f t="shared" si="397"/>
        <v>5.0857363464290968</v>
      </c>
      <c r="AC354" s="32"/>
      <c r="AD354" s="5">
        <f t="shared" si="417"/>
        <v>258454.3287950783</v>
      </c>
      <c r="AE354" s="5">
        <f t="shared" si="399"/>
        <v>-2584.543287950783</v>
      </c>
      <c r="AF354" s="5">
        <f t="shared" si="399"/>
        <v>-28582.347750256562</v>
      </c>
      <c r="AG354" s="5">
        <f t="shared" si="420"/>
        <v>-12533.419567319243</v>
      </c>
      <c r="AH354" s="5">
        <f t="shared" si="400"/>
        <v>214754.01818955172</v>
      </c>
      <c r="AI354" s="42">
        <f t="shared" si="415"/>
        <v>0</v>
      </c>
      <c r="AJ354" s="42">
        <f t="shared" si="418"/>
        <v>25101.337917376626</v>
      </c>
      <c r="AK354" s="42">
        <f t="shared" si="413"/>
        <v>239855.35610692835</v>
      </c>
    </row>
    <row r="355" spans="1:37" ht="15" x14ac:dyDescent="0.2">
      <c r="A355" s="12"/>
      <c r="B355" s="70" t="s">
        <v>49</v>
      </c>
      <c r="C355" s="10">
        <f>$H$344*0.11+$B$357</f>
        <v>33845.873106212617</v>
      </c>
      <c r="D355" s="1"/>
      <c r="E355" s="1"/>
      <c r="F355" s="1"/>
      <c r="I355" s="2">
        <f t="shared" si="402"/>
        <v>10</v>
      </c>
      <c r="J355" s="11">
        <f t="shared" si="392"/>
        <v>306049.47125349607</v>
      </c>
      <c r="K355" s="11">
        <f t="shared" si="403"/>
        <v>3060.4947125349609</v>
      </c>
      <c r="L355" s="24">
        <f t="shared" si="409"/>
        <v>33845.873106212617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L'!$B$264:$AV$384, 37)</f>
        <v>26.877359739470464</v>
      </c>
      <c r="S355" s="46">
        <f>VLOOKUP(I355, '[1]Lapse Rates'!$A$4:$F$24, 5)</f>
        <v>1.273365E-3</v>
      </c>
      <c r="T355" s="33">
        <f t="shared" si="419"/>
        <v>0.84448546091754084</v>
      </c>
      <c r="U355" s="33">
        <f t="shared" si="410"/>
        <v>2.2697539527833273E-2</v>
      </c>
      <c r="V355" s="39">
        <f t="shared" si="405"/>
        <v>1.0753382289412645E-3</v>
      </c>
      <c r="W355" s="32">
        <f t="shared" si="411"/>
        <v>0.82071258316076634</v>
      </c>
      <c r="X355" s="32"/>
      <c r="Y355" s="5">
        <f t="shared" si="416"/>
        <v>0</v>
      </c>
      <c r="Z355" s="5">
        <f t="shared" si="406"/>
        <v>5.0857363464290968</v>
      </c>
      <c r="AA355" s="5">
        <f t="shared" si="412"/>
        <v>0</v>
      </c>
      <c r="AB355" s="5">
        <f t="shared" si="397"/>
        <v>4.9425691824432514</v>
      </c>
      <c r="AC355" s="32"/>
      <c r="AD355" s="5">
        <f t="shared" si="417"/>
        <v>251178.65212744346</v>
      </c>
      <c r="AE355" s="5">
        <f t="shared" si="399"/>
        <v>-2511.7865212744346</v>
      </c>
      <c r="AF355" s="5">
        <f t="shared" si="399"/>
        <v>-27777.733946331267</v>
      </c>
      <c r="AG355" s="5">
        <f t="shared" si="420"/>
        <v>-13669.116532307504</v>
      </c>
      <c r="AH355" s="5">
        <f>SUM(AD355:AG355)</f>
        <v>207220.01512753029</v>
      </c>
      <c r="AI355" s="42">
        <f t="shared" si="415"/>
        <v>0</v>
      </c>
      <c r="AJ355" s="42">
        <f t="shared" si="418"/>
        <v>24394.718426700769</v>
      </c>
      <c r="AK355" s="42">
        <f t="shared" si="413"/>
        <v>231614.73355423106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306049.47125349607</v>
      </c>
      <c r="K356" s="11">
        <f t="shared" si="403"/>
        <v>3060.4947125349609</v>
      </c>
      <c r="L356" s="24">
        <f t="shared" si="409"/>
        <v>33845.873106212617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L'!$B$264:$AV$384, 37)</f>
        <v>30.174738796415554</v>
      </c>
      <c r="S356" s="46">
        <f>VLOOKUP(I356, '[1]Lapse Rates'!$A$4:$F$24, 5)</f>
        <v>1.2241776999999999E-3</v>
      </c>
      <c r="T356" s="33">
        <f t="shared" si="419"/>
        <v>0.82071258316076634</v>
      </c>
      <c r="U356" s="33">
        <f t="shared" si="410"/>
        <v>2.4764787823807602E-2</v>
      </c>
      <c r="V356" s="39">
        <f t="shared" si="405"/>
        <v>1.0046980424148057E-3</v>
      </c>
      <c r="W356" s="32">
        <f t="shared" si="411"/>
        <v>0.79494309729454393</v>
      </c>
      <c r="X356" s="31"/>
      <c r="Y356" s="5">
        <f t="shared" si="416"/>
        <v>0</v>
      </c>
      <c r="Z356" s="5">
        <f t="shared" si="406"/>
        <v>4.9425691824432514</v>
      </c>
      <c r="AA356" s="5">
        <f t="shared" si="412"/>
        <v>0</v>
      </c>
      <c r="AB356" s="5">
        <f t="shared" si="397"/>
        <v>4.7873778654059587</v>
      </c>
      <c r="AC356" s="32"/>
      <c r="AD356" s="5">
        <f t="shared" si="417"/>
        <v>243291.91460361166</v>
      </c>
      <c r="AE356" s="5">
        <f t="shared" si="399"/>
        <v>-2432.9191460361167</v>
      </c>
      <c r="AF356" s="5">
        <f t="shared" si="399"/>
        <v>-26905.543197690764</v>
      </c>
      <c r="AG356" s="5">
        <f t="shared" si="420"/>
        <v>-14914.073406343829</v>
      </c>
      <c r="AH356" s="5">
        <f t="shared" ref="AH356:AH365" si="421">SUM(AD356:AG356)</f>
        <v>199039.37885354093</v>
      </c>
      <c r="AI356" s="42">
        <f t="shared" si="415"/>
        <v>0</v>
      </c>
      <c r="AJ356" s="42">
        <f t="shared" si="418"/>
        <v>23628.752320424959</v>
      </c>
      <c r="AK356" s="42">
        <f t="shared" ref="AK356:AK365" si="422">SUM(AH356:AJ356)</f>
        <v>222668.13117396587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306049.47125349607</v>
      </c>
      <c r="K357" s="11">
        <f t="shared" si="403"/>
        <v>3060.4947125349609</v>
      </c>
      <c r="L357" s="24">
        <f t="shared" si="409"/>
        <v>33845.873106212617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L'!$B$264:$AV$384, 37)</f>
        <v>33.959217353725457</v>
      </c>
      <c r="S357" s="46">
        <f>VLOOKUP(I357, '[1]Lapse Rates'!$A$4:$F$24, 5)</f>
        <v>1.0124068E-3</v>
      </c>
      <c r="T357" s="33">
        <f t="shared" si="419"/>
        <v>0.79494309729454393</v>
      </c>
      <c r="U357" s="33">
        <f t="shared" si="410"/>
        <v>2.6995645424869142E-2</v>
      </c>
      <c r="V357" s="39">
        <f t="shared" si="405"/>
        <v>8.0480579731405789E-4</v>
      </c>
      <c r="W357" s="32">
        <f t="shared" si="411"/>
        <v>0.76714264607236071</v>
      </c>
      <c r="X357" s="31"/>
      <c r="Y357" s="5">
        <f t="shared" si="416"/>
        <v>0</v>
      </c>
      <c r="Z357" s="5">
        <f t="shared" si="406"/>
        <v>4.7873778654059587</v>
      </c>
      <c r="AA357" s="5">
        <f t="shared" si="412"/>
        <v>0</v>
      </c>
      <c r="AB357" s="5">
        <f t="shared" si="397"/>
        <v>4.6199554860151171</v>
      </c>
      <c r="AC357" s="32"/>
      <c r="AD357" s="5">
        <f t="shared" si="417"/>
        <v>234783.60120645387</v>
      </c>
      <c r="AE357" s="5">
        <f t="shared" si="399"/>
        <v>-2347.8360120645389</v>
      </c>
      <c r="AF357" s="5">
        <f t="shared" si="399"/>
        <v>-25964.612653329299</v>
      </c>
      <c r="AG357" s="5">
        <f t="shared" si="420"/>
        <v>-16257.560548573518</v>
      </c>
      <c r="AH357" s="5">
        <f t="shared" si="421"/>
        <v>190213.5919924865</v>
      </c>
      <c r="AI357" s="42">
        <f t="shared" si="415"/>
        <v>0</v>
      </c>
      <c r="AJ357" s="42">
        <f t="shared" si="418"/>
        <v>22802.418207338189</v>
      </c>
      <c r="AK357" s="42">
        <f t="shared" si="422"/>
        <v>213016.0101998247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306049.47125349607</v>
      </c>
      <c r="K358" s="11">
        <f t="shared" si="403"/>
        <v>3060.4947125349609</v>
      </c>
      <c r="L358" s="24">
        <f t="shared" si="409"/>
        <v>33845.873106212617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L'!$B$264:$AV$384, 37)</f>
        <v>38.327722703387714</v>
      </c>
      <c r="S358" s="46">
        <f>VLOOKUP(I358, '[1]Lapse Rates'!$A$4:$F$24, 5)</f>
        <v>8.7385670000000003E-4</v>
      </c>
      <c r="T358" s="33">
        <f t="shared" si="419"/>
        <v>0.76714264607236071</v>
      </c>
      <c r="U358" s="33">
        <f t="shared" si="410"/>
        <v>2.9402830612604545E-2</v>
      </c>
      <c r="V358" s="39">
        <f t="shared" si="405"/>
        <v>6.7037274112606115E-4</v>
      </c>
      <c r="W358" s="32">
        <f t="shared" si="411"/>
        <v>0.73706944271863006</v>
      </c>
      <c r="X358" s="31"/>
      <c r="Y358" s="5">
        <f t="shared" si="416"/>
        <v>0</v>
      </c>
      <c r="Z358" s="5">
        <f t="shared" si="406"/>
        <v>4.6199554860151171</v>
      </c>
      <c r="AA358" s="5">
        <f t="shared" si="412"/>
        <v>0</v>
      </c>
      <c r="AB358" s="5">
        <f t="shared" si="397"/>
        <v>4.4388459341899784</v>
      </c>
      <c r="AC358" s="32"/>
      <c r="AD358" s="5">
        <f t="shared" si="417"/>
        <v>225579.71322114574</v>
      </c>
      <c r="AE358" s="5">
        <f t="shared" si="399"/>
        <v>-2255.7971322114577</v>
      </c>
      <c r="AF358" s="5">
        <f t="shared" si="399"/>
        <v>-24946.758828721602</v>
      </c>
      <c r="AG358" s="5">
        <f t="shared" si="420"/>
        <v>-17707.237276998221</v>
      </c>
      <c r="AH358" s="5">
        <f t="shared" si="421"/>
        <v>180669.91998321447</v>
      </c>
      <c r="AI358" s="42">
        <f t="shared" si="415"/>
        <v>0</v>
      </c>
      <c r="AJ358" s="42">
        <f t="shared" si="418"/>
        <v>21908.529385957634</v>
      </c>
      <c r="AK358" s="42">
        <f t="shared" si="422"/>
        <v>202578.4493691721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306049.47125349607</v>
      </c>
      <c r="K359" s="11">
        <f t="shared" si="403"/>
        <v>3060.4947125349609</v>
      </c>
      <c r="L359" s="24">
        <f t="shared" si="409"/>
        <v>33845.873106212617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L'!$B$264:$AV$384, 37)</f>
        <v>43.208077695457916</v>
      </c>
      <c r="S359" s="46">
        <f>VLOOKUP(I359, '[1]Lapse Rates'!$A$4:$F$24, 5)</f>
        <v>8.3940749999999998E-4</v>
      </c>
      <c r="T359" s="33">
        <f t="shared" si="419"/>
        <v>0.73706944271863006</v>
      </c>
      <c r="U359" s="33">
        <f t="shared" si="410"/>
        <v>3.1847353747934432E-2</v>
      </c>
      <c r="V359" s="39">
        <f t="shared" si="405"/>
        <v>6.1870161823883842E-4</v>
      </c>
      <c r="W359" s="32">
        <f t="shared" si="411"/>
        <v>0.70460338735245676</v>
      </c>
      <c r="X359" s="31"/>
      <c r="Y359" s="5">
        <f t="shared" si="416"/>
        <v>0</v>
      </c>
      <c r="Z359" s="5">
        <f t="shared" si="406"/>
        <v>4.4388459341899784</v>
      </c>
      <c r="AA359" s="5">
        <f t="shared" si="412"/>
        <v>0</v>
      </c>
      <c r="AB359" s="5">
        <f t="shared" si="397"/>
        <v>4.2433259336188272</v>
      </c>
      <c r="AC359" s="32"/>
      <c r="AD359" s="5">
        <f t="shared" si="417"/>
        <v>215643.49414264166</v>
      </c>
      <c r="AE359" s="5">
        <f t="shared" si="399"/>
        <v>-2156.434941426417</v>
      </c>
      <c r="AF359" s="5">
        <f t="shared" si="399"/>
        <v>-23847.916838538826</v>
      </c>
      <c r="AG359" s="5">
        <f t="shared" si="420"/>
        <v>-19179.400000264806</v>
      </c>
      <c r="AH359" s="5">
        <f t="shared" si="421"/>
        <v>170459.74236241161</v>
      </c>
      <c r="AI359" s="42">
        <f t="shared" si="415"/>
        <v>0</v>
      </c>
      <c r="AJ359" s="42">
        <f t="shared" si="418"/>
        <v>20943.515958425363</v>
      </c>
      <c r="AK359" s="42">
        <f t="shared" si="422"/>
        <v>191403.25832083696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306049.47125349607</v>
      </c>
      <c r="K360" s="11">
        <f t="shared" si="403"/>
        <v>3060.4947125349609</v>
      </c>
      <c r="L360" s="24">
        <f t="shared" si="409"/>
        <v>33845.873106212617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L'!$B$264:$AV$384, 37)</f>
        <v>48.633815170858782</v>
      </c>
      <c r="S360" s="46">
        <f>VLOOKUP(I360, '[1]Lapse Rates'!$A$4:$F$24, 5)</f>
        <v>7.2940090000000004E-4</v>
      </c>
      <c r="T360" s="33">
        <f t="shared" si="419"/>
        <v>0.70460338735245676</v>
      </c>
      <c r="U360" s="33">
        <f t="shared" si="410"/>
        <v>3.4267550909260397E-2</v>
      </c>
      <c r="V360" s="39">
        <f t="shared" si="405"/>
        <v>5.139383448779306E-4</v>
      </c>
      <c r="W360" s="32">
        <f t="shared" si="411"/>
        <v>0.66982189809831838</v>
      </c>
      <c r="X360" s="31"/>
      <c r="Y360" s="5">
        <f t="shared" si="416"/>
        <v>0</v>
      </c>
      <c r="Z360" s="5">
        <f t="shared" si="406"/>
        <v>4.2433259336188272</v>
      </c>
      <c r="AA360" s="5">
        <f t="shared" si="412"/>
        <v>0</v>
      </c>
      <c r="AB360" s="5">
        <f t="shared" si="397"/>
        <v>4.0338617186985219</v>
      </c>
      <c r="AC360" s="32"/>
      <c r="AD360" s="5">
        <f t="shared" si="417"/>
        <v>204998.63774700346</v>
      </c>
      <c r="AE360" s="5">
        <f t="shared" si="399"/>
        <v>-2049.9863774700348</v>
      </c>
      <c r="AF360" s="5">
        <f t="shared" si="399"/>
        <v>-22670.706966798163</v>
      </c>
      <c r="AG360" s="5">
        <f t="shared" si="420"/>
        <v>-20636.91291653298</v>
      </c>
      <c r="AH360" s="5">
        <f t="shared" si="421"/>
        <v>159641.03148620229</v>
      </c>
      <c r="AI360" s="42">
        <f t="shared" si="415"/>
        <v>0</v>
      </c>
      <c r="AJ360" s="42">
        <f t="shared" si="418"/>
        <v>19909.678969625318</v>
      </c>
      <c r="AK360" s="42">
        <f t="shared" si="422"/>
        <v>179550.71045582762</v>
      </c>
    </row>
    <row r="361" spans="1:37" ht="15" x14ac:dyDescent="0.2">
      <c r="I361" s="2">
        <f t="shared" si="402"/>
        <v>16</v>
      </c>
      <c r="J361" s="11">
        <f t="shared" si="392"/>
        <v>306049.47125349607</v>
      </c>
      <c r="K361" s="11">
        <f t="shared" si="403"/>
        <v>3060.4947125349609</v>
      </c>
      <c r="L361" s="24">
        <f t="shared" si="409"/>
        <v>33845.873106212617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L'!$B$264:$AV$384, 37)</f>
        <v>54.549441527528259</v>
      </c>
      <c r="S361" s="46">
        <f>VLOOKUP(I361, '[1]Lapse Rates'!$A$4:$F$24, 5)</f>
        <v>6.1234970000000001E-4</v>
      </c>
      <c r="T361" s="33">
        <f t="shared" si="419"/>
        <v>0.66982189809831838</v>
      </c>
      <c r="U361" s="33">
        <f t="shared" si="410"/>
        <v>3.6538410464172208E-2</v>
      </c>
      <c r="V361" s="39">
        <f t="shared" si="405"/>
        <v>4.1016523835393586E-4</v>
      </c>
      <c r="W361" s="32">
        <f t="shared" si="411"/>
        <v>0.63287332239579219</v>
      </c>
      <c r="X361" s="31"/>
      <c r="Y361" s="5">
        <f t="shared" si="416"/>
        <v>0</v>
      </c>
      <c r="Z361" s="5">
        <f t="shared" si="406"/>
        <v>4.0338617186985219</v>
      </c>
      <c r="AA361" s="5">
        <f t="shared" si="412"/>
        <v>0</v>
      </c>
      <c r="AB361" s="5">
        <f t="shared" si="397"/>
        <v>3.8113466807309555</v>
      </c>
      <c r="AC361" s="32"/>
      <c r="AD361" s="5">
        <f t="shared" si="417"/>
        <v>193690.54568967555</v>
      </c>
      <c r="AE361" s="5">
        <f t="shared" si="399"/>
        <v>-1936.9054568967556</v>
      </c>
      <c r="AF361" s="5">
        <f t="shared" si="399"/>
        <v>-21420.150162115169</v>
      </c>
      <c r="AG361" s="5">
        <f t="shared" si="420"/>
        <v>-22004.490395427965</v>
      </c>
      <c r="AH361" s="5">
        <f t="shared" si="421"/>
        <v>148328.99967523565</v>
      </c>
      <c r="AI361" s="42">
        <f t="shared" si="415"/>
        <v>0</v>
      </c>
      <c r="AJ361" s="42">
        <f t="shared" si="418"/>
        <v>18811.427828670207</v>
      </c>
      <c r="AK361" s="42">
        <f t="shared" si="422"/>
        <v>167140.42750390587</v>
      </c>
    </row>
    <row r="362" spans="1:37" ht="15" x14ac:dyDescent="0.2">
      <c r="I362" s="2">
        <f t="shared" si="402"/>
        <v>17</v>
      </c>
      <c r="J362" s="11">
        <f t="shared" si="392"/>
        <v>306049.47125349607</v>
      </c>
      <c r="K362" s="11">
        <f t="shared" si="403"/>
        <v>3060.4947125349609</v>
      </c>
      <c r="L362" s="24">
        <f t="shared" si="409"/>
        <v>33845.873106212617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L'!$B$264:$AV$384, 37)</f>
        <v>61.044983260591948</v>
      </c>
      <c r="S362" s="46">
        <f>VLOOKUP(I362, '[1]Lapse Rates'!$A$4:$F$24, 5)</f>
        <v>4.6742110000000002E-4</v>
      </c>
      <c r="T362" s="33">
        <f t="shared" si="419"/>
        <v>0.63287332239579219</v>
      </c>
      <c r="U362" s="33">
        <f t="shared" si="410"/>
        <v>3.8633741371726343E-2</v>
      </c>
      <c r="V362" s="39">
        <f t="shared" si="405"/>
        <v>2.9581834451489582E-4</v>
      </c>
      <c r="W362" s="32">
        <f t="shared" si="411"/>
        <v>0.59394376267955096</v>
      </c>
      <c r="X362" s="31"/>
      <c r="Y362" s="5">
        <f t="shared" si="416"/>
        <v>0</v>
      </c>
      <c r="Z362" s="5">
        <f t="shared" si="406"/>
        <v>3.8113466807309555</v>
      </c>
      <c r="AA362" s="5">
        <f t="shared" si="412"/>
        <v>0</v>
      </c>
      <c r="AB362" s="5">
        <f t="shared" si="397"/>
        <v>3.5769015825474328</v>
      </c>
      <c r="AC362" s="32"/>
      <c r="AD362" s="5">
        <f t="shared" si="417"/>
        <v>181776.17452238852</v>
      </c>
      <c r="AE362" s="5">
        <f t="shared" si="399"/>
        <v>-1817.7617452238853</v>
      </c>
      <c r="AF362" s="5">
        <f t="shared" si="399"/>
        <v>-20102.545223878544</v>
      </c>
      <c r="AG362" s="5">
        <f t="shared" si="420"/>
        <v>-23266.359432553385</v>
      </c>
      <c r="AH362" s="5">
        <f t="shared" si="421"/>
        <v>136589.5081207327</v>
      </c>
      <c r="AI362" s="42">
        <f t="shared" si="415"/>
        <v>0</v>
      </c>
      <c r="AJ362" s="42">
        <f t="shared" si="418"/>
        <v>17654.294186549232</v>
      </c>
      <c r="AK362" s="42">
        <f t="shared" si="422"/>
        <v>154243.80230728193</v>
      </c>
    </row>
    <row r="363" spans="1:37" ht="15" x14ac:dyDescent="0.2">
      <c r="I363" s="2">
        <f t="shared" si="402"/>
        <v>18</v>
      </c>
      <c r="J363" s="11">
        <f t="shared" si="392"/>
        <v>306049.47125349607</v>
      </c>
      <c r="K363" s="11">
        <f t="shared" si="403"/>
        <v>3060.4947125349609</v>
      </c>
      <c r="L363" s="24">
        <f t="shared" si="409"/>
        <v>33845.873106212617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L'!$B$264:$AV$384, 37)</f>
        <v>68.345513496004443</v>
      </c>
      <c r="S363" s="46">
        <f>VLOOKUP(I363, '[1]Lapse Rates'!$A$4:$F$24, 5)</f>
        <v>4.0205260000000001E-4</v>
      </c>
      <c r="T363" s="33">
        <f t="shared" si="419"/>
        <v>0.59394376267955096</v>
      </c>
      <c r="U363" s="33">
        <f t="shared" si="410"/>
        <v>4.0593391448082911E-2</v>
      </c>
      <c r="V363" s="39">
        <f t="shared" si="405"/>
        <v>2.3879663403909642E-4</v>
      </c>
      <c r="W363" s="32">
        <f t="shared" si="411"/>
        <v>0.55311157459742899</v>
      </c>
      <c r="X363" s="31"/>
      <c r="Y363" s="5">
        <f t="shared" si="416"/>
        <v>0</v>
      </c>
      <c r="Z363" s="5">
        <f t="shared" si="416"/>
        <v>3.5769015825474328</v>
      </c>
      <c r="AA363" s="5">
        <f t="shared" si="412"/>
        <v>0</v>
      </c>
      <c r="AB363" s="5">
        <f t="shared" si="397"/>
        <v>3.3309983045823506</v>
      </c>
      <c r="AC363" s="32"/>
      <c r="AD363" s="5">
        <f t="shared" si="417"/>
        <v>169279.50494973178</v>
      </c>
      <c r="AE363" s="5">
        <f t="shared" si="399"/>
        <v>-1692.7950494973179</v>
      </c>
      <c r="AF363" s="5">
        <f t="shared" si="399"/>
        <v>-18720.544167402037</v>
      </c>
      <c r="AG363" s="5">
        <f t="shared" si="420"/>
        <v>-24446.517538387525</v>
      </c>
      <c r="AH363" s="5">
        <f t="shared" si="421"/>
        <v>124419.64819444492</v>
      </c>
      <c r="AI363" s="42">
        <f t="shared" si="415"/>
        <v>0</v>
      </c>
      <c r="AJ363" s="42">
        <f t="shared" si="418"/>
        <v>16440.607135258251</v>
      </c>
      <c r="AK363" s="42">
        <f t="shared" si="422"/>
        <v>140860.25532970316</v>
      </c>
    </row>
    <row r="364" spans="1:37" ht="15" x14ac:dyDescent="0.2">
      <c r="I364" s="2">
        <f t="shared" si="402"/>
        <v>19</v>
      </c>
      <c r="J364" s="11">
        <f t="shared" si="392"/>
        <v>306049.47125349607</v>
      </c>
      <c r="K364" s="11">
        <f t="shared" si="403"/>
        <v>3060.4947125349609</v>
      </c>
      <c r="L364" s="24">
        <f t="shared" si="409"/>
        <v>33845.873106212617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L'!$B$264:$AV$384, 37)</f>
        <v>76.540280258960962</v>
      </c>
      <c r="S364" s="46">
        <f>VLOOKUP(I364, '[1]Lapse Rates'!$A$4:$F$24, 5)</f>
        <v>3.3283375800000001E-2</v>
      </c>
      <c r="T364" s="33">
        <f t="shared" si="419"/>
        <v>0.55311157459742899</v>
      </c>
      <c r="U364" s="33">
        <f t="shared" si="410"/>
        <v>4.2335314934162406E-2</v>
      </c>
      <c r="V364" s="39">
        <f t="shared" si="405"/>
        <v>1.8409420396655964E-2</v>
      </c>
      <c r="W364" s="32">
        <f t="shared" si="411"/>
        <v>0.49236683926661062</v>
      </c>
      <c r="X364" s="31"/>
      <c r="Y364" s="5">
        <f t="shared" si="416"/>
        <v>0</v>
      </c>
      <c r="Z364" s="5">
        <f t="shared" si="416"/>
        <v>3.3309983045823506</v>
      </c>
      <c r="AA364" s="5">
        <f t="shared" si="412"/>
        <v>0</v>
      </c>
      <c r="AB364" s="5">
        <f t="shared" si="397"/>
        <v>2.9651758924469163</v>
      </c>
      <c r="AC364" s="32"/>
      <c r="AD364" s="5">
        <f t="shared" si="417"/>
        <v>150688.61082030126</v>
      </c>
      <c r="AE364" s="5">
        <f t="shared" si="399"/>
        <v>-1506.8861082030128</v>
      </c>
      <c r="AF364" s="5">
        <f t="shared" si="399"/>
        <v>-16664.585563524688</v>
      </c>
      <c r="AG364" s="5">
        <f t="shared" si="420"/>
        <v>-25495.554377485692</v>
      </c>
      <c r="AH364" s="5">
        <f t="shared" si="421"/>
        <v>107021.58477108787</v>
      </c>
      <c r="AI364" s="42">
        <f t="shared" si="415"/>
        <v>0</v>
      </c>
      <c r="AJ364" s="42">
        <f t="shared" si="418"/>
        <v>14635.05396519052</v>
      </c>
      <c r="AK364" s="42">
        <f t="shared" si="422"/>
        <v>121656.6387362784</v>
      </c>
    </row>
    <row r="365" spans="1:37" ht="15" x14ac:dyDescent="0.2">
      <c r="I365" s="2">
        <f t="shared" si="402"/>
        <v>20</v>
      </c>
      <c r="J365" s="11">
        <f t="shared" si="392"/>
        <v>306049.47125349607</v>
      </c>
      <c r="K365" s="11">
        <f t="shared" si="403"/>
        <v>3060.4947125349609</v>
      </c>
      <c r="L365" s="24">
        <f t="shared" si="409"/>
        <v>33845.873106212617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L'!$B$264:$AV$384, 37)</f>
        <v>85.772525069156416</v>
      </c>
      <c r="S365" s="46">
        <f>VLOOKUP(I365, '[1]Lapse Rates'!$A$4:$F$24, 5)</f>
        <v>0</v>
      </c>
      <c r="T365" s="33">
        <f t="shared" si="419"/>
        <v>0.49236683926661062</v>
      </c>
      <c r="U365" s="33">
        <f t="shared" si="410"/>
        <v>4.2231547064216668E-2</v>
      </c>
      <c r="V365" s="39">
        <f t="shared" si="405"/>
        <v>0</v>
      </c>
      <c r="W365" s="32">
        <f t="shared" si="411"/>
        <v>0.45013529220239396</v>
      </c>
      <c r="X365" s="31"/>
      <c r="Y365" s="5">
        <f t="shared" si="416"/>
        <v>0</v>
      </c>
      <c r="Z365" s="5">
        <f t="shared" si="416"/>
        <v>2.9651758924469163</v>
      </c>
      <c r="AA365" s="5">
        <f t="shared" si="412"/>
        <v>0</v>
      </c>
      <c r="AB365" s="5">
        <f t="shared" si="397"/>
        <v>2.7108452688775548</v>
      </c>
      <c r="AC365" s="32"/>
      <c r="AD365" s="5">
        <f>$W365*J365</f>
        <v>137763.66817108062</v>
      </c>
      <c r="AE365" s="5">
        <f t="shared" si="399"/>
        <v>-1377.6366817108062</v>
      </c>
      <c r="AF365" s="5">
        <f t="shared" si="399"/>
        <v>-15235.221980510163</v>
      </c>
      <c r="AG365" s="5">
        <f t="shared" si="420"/>
        <v>-25433.062356936141</v>
      </c>
      <c r="AH365" s="5">
        <f t="shared" si="421"/>
        <v>95717.747151923511</v>
      </c>
      <c r="AI365" s="42">
        <f t="shared" si="415"/>
        <v>0</v>
      </c>
      <c r="AJ365" s="42">
        <f t="shared" si="418"/>
        <v>13379.760572862229</v>
      </c>
      <c r="AK365" s="42">
        <f t="shared" si="422"/>
        <v>109097.50772478574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5050409.9367601378</v>
      </c>
      <c r="AE368" s="21">
        <f t="shared" ref="AE368:AK368" si="423">SUM(AE345:AE365)</f>
        <v>-166844.33057889002</v>
      </c>
      <c r="AF368" s="21">
        <f t="shared" si="423"/>
        <v>-534316.36610833101</v>
      </c>
      <c r="AG368" s="21">
        <f t="shared" si="423"/>
        <v>-307213.40675025323</v>
      </c>
      <c r="AH368" s="21">
        <f t="shared" si="423"/>
        <v>4042035.8333226638</v>
      </c>
      <c r="AI368" s="21">
        <f t="shared" si="423"/>
        <v>0</v>
      </c>
      <c r="AJ368" s="21">
        <f t="shared" si="423"/>
        <v>461073.19728016877</v>
      </c>
      <c r="AK368" s="21">
        <f t="shared" si="423"/>
        <v>4503109.0306028333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2555762.243256642</v>
      </c>
      <c r="AE370" s="21">
        <f t="shared" ref="AE370:AK370" si="424">AE345+NPV($D$6,AE346:AE365)</f>
        <v>-142167.56499879554</v>
      </c>
      <c r="AF370" s="21">
        <f t="shared" si="424"/>
        <v>-261417.12760455141</v>
      </c>
      <c r="AG370" s="21">
        <f t="shared" si="424"/>
        <v>-105660.16892947357</v>
      </c>
      <c r="AH370" s="21">
        <f t="shared" si="424"/>
        <v>2046517.3817238214</v>
      </c>
      <c r="AI370" s="21">
        <f t="shared" si="424"/>
        <v>0</v>
      </c>
      <c r="AJ370" s="21">
        <f t="shared" si="424"/>
        <v>218764.02160001078</v>
      </c>
      <c r="AK370" s="21">
        <f t="shared" si="424"/>
        <v>2265281.4033238315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3770796.6786694936</v>
      </c>
      <c r="AE372" s="21">
        <f t="shared" ref="AE372:AK372" si="425">AE345+NPV($D$7,AE346:AE365)</f>
        <v>-154154.30375867628</v>
      </c>
      <c r="AF372" s="21">
        <f t="shared" si="425"/>
        <v>-393977.93137349735</v>
      </c>
      <c r="AG372" s="21">
        <f t="shared" si="425"/>
        <v>-197719.83472945655</v>
      </c>
      <c r="AH372" s="21">
        <f t="shared" si="425"/>
        <v>3024944.6088078637</v>
      </c>
      <c r="AI372" s="21">
        <f t="shared" si="425"/>
        <v>0</v>
      </c>
      <c r="AJ372" s="21">
        <f t="shared" si="425"/>
        <v>336785.44283436012</v>
      </c>
      <c r="AK372" s="21">
        <f t="shared" si="425"/>
        <v>3361730.0516422233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319448.11026649439</v>
      </c>
    </row>
    <row r="375" spans="1:39" ht="15" x14ac:dyDescent="0.2">
      <c r="G375" s="58" t="s">
        <v>121</v>
      </c>
      <c r="H375" s="57"/>
      <c r="I375" s="57"/>
      <c r="J375" s="11">
        <f>H$374</f>
        <v>319448.11026649439</v>
      </c>
      <c r="K375" s="11">
        <f>J375*$C$10</f>
        <v>127779.24410659776</v>
      </c>
      <c r="L375" s="24">
        <f>$C$384</f>
        <v>44901.197666164677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319448.11026649439</v>
      </c>
      <c r="AE375" s="5">
        <f>-$W375*K375</f>
        <v>-127779.24410659776</v>
      </c>
      <c r="AF375" s="5">
        <f>-$W375*L375</f>
        <v>-44901.197666164677</v>
      </c>
      <c r="AG375" s="5"/>
      <c r="AH375" s="5">
        <f>SUM(AD375:AG375)</f>
        <v>146767.66849373194</v>
      </c>
      <c r="AI375" s="42">
        <f>Y375-AA375</f>
        <v>0</v>
      </c>
      <c r="AJ375" s="42"/>
      <c r="AK375" s="42">
        <f>SUM(AH375:AJ375)</f>
        <v>146767.66849373194</v>
      </c>
      <c r="AL375" s="6" t="s">
        <v>39</v>
      </c>
      <c r="AM375" s="36">
        <f>AK402</f>
        <v>3532336.7032016502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319448.11026649439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L'!$B$264:$AV$384, 40)</f>
        <v>10.925116862706055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1.0925116862706055E-2</v>
      </c>
      <c r="V376" s="39">
        <f>MIN(S376*T376,T376-U376)</f>
        <v>2.3220462500000002E-3</v>
      </c>
      <c r="W376" s="32">
        <f>T376-SUM(U376:V376)</f>
        <v>0.98675283688729398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5.9425117420579818</v>
      </c>
      <c r="AC376" s="32"/>
      <c r="AD376" s="5">
        <f t="shared" ref="AD376:AD378" si="434">$W376*J376</f>
        <v>315216.32904374844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-6579.4222031106046</v>
      </c>
      <c r="AH376" s="5">
        <f t="shared" ref="AH376:AH384" si="436">SUM(AD376:AG376)</f>
        <v>308636.90684063785</v>
      </c>
      <c r="AI376" s="42">
        <f>-M376*$W375*(N376-N375)/1000</f>
        <v>0</v>
      </c>
      <c r="AJ376" s="42">
        <f>$D$6*SUM(Y376:Z376,AD376:AE376)</f>
        <v>30923.312665840724</v>
      </c>
      <c r="AK376" s="42">
        <f t="shared" ref="AK376" si="437">SUM(AH376:AJ376)</f>
        <v>339560.21950647858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319448.11026649439</v>
      </c>
      <c r="K377" s="11">
        <f t="shared" ref="K377:K395" si="439">J377*$C$11</f>
        <v>3194.481102664944</v>
      </c>
      <c r="L377" s="24">
        <f>$C$385</f>
        <v>35317.754358169841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L'!$B$264:$AV$384, 40)</f>
        <v>11.995921771312487</v>
      </c>
      <c r="S377" s="46">
        <f>VLOOKUP(I377, '[1]Lapse Rates'!$A$4:$F$24, 5)</f>
        <v>2.1348066000000001E-3</v>
      </c>
      <c r="T377" s="33">
        <f t="shared" ref="T377:T379" si="440">W376</f>
        <v>0.98675283688729398</v>
      </c>
      <c r="U377" s="33">
        <f>T377*R377/1000</f>
        <v>1.1837009838920649E-2</v>
      </c>
      <c r="V377" s="39">
        <f t="shared" ref="V377:V395" si="441">MIN(S377*T377,T377-U377)</f>
        <v>2.1065264687557188E-3</v>
      </c>
      <c r="W377" s="32">
        <f>T377-SUM(U377:V377)</f>
        <v>0.97280930057961756</v>
      </c>
      <c r="X377" s="32"/>
      <c r="Y377" s="5">
        <f t="shared" ref="Y377:Z392" si="442">AA376</f>
        <v>0</v>
      </c>
      <c r="Z377" s="5">
        <f t="shared" si="442"/>
        <v>5.9425117420579818</v>
      </c>
      <c r="AA377" s="5">
        <f>O377*W377</f>
        <v>0</v>
      </c>
      <c r="AB377" s="5">
        <f t="shared" si="433"/>
        <v>5.8585397227876248</v>
      </c>
      <c r="AC377" s="32"/>
      <c r="AD377" s="5">
        <f t="shared" si="434"/>
        <v>310762.09271982894</v>
      </c>
      <c r="AE377" s="5">
        <f t="shared" si="435"/>
        <v>-3107.6209271982898</v>
      </c>
      <c r="AF377" s="5">
        <f t="shared" si="435"/>
        <v>-34357.439915213945</v>
      </c>
      <c r="AG377" s="5">
        <f t="shared" ref="AG377:AG380" si="443">-U377*M377</f>
        <v>-7128.5905982833438</v>
      </c>
      <c r="AH377" s="5">
        <f t="shared" si="436"/>
        <v>266168.44127913337</v>
      </c>
      <c r="AI377" s="42">
        <f>-M377*($W376*N377-$W375*N376)/1000</f>
        <v>0</v>
      </c>
      <c r="AJ377" s="42">
        <f t="shared" ref="AJ377:AJ378" si="444">$D$6*SUM(Y377:Z377,AD377:AE377)</f>
        <v>30181.486643258966</v>
      </c>
      <c r="AK377" s="42">
        <f>SUM(AH377:AJ377)</f>
        <v>296349.92792239232</v>
      </c>
      <c r="AL377" s="48" t="s">
        <v>59</v>
      </c>
      <c r="AM377" s="54">
        <f>AK402/AD402</f>
        <v>0.89464398250119204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319448.11026649439</v>
      </c>
      <c r="K378" s="11">
        <f t="shared" si="439"/>
        <v>3194.481102664944</v>
      </c>
      <c r="L378" s="24">
        <f t="shared" ref="L378:L395" si="445">$C$385</f>
        <v>35317.754358169841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L'!$B$264:$AV$384, 40)</f>
        <v>13.138680141374168</v>
      </c>
      <c r="S378" s="46">
        <f>VLOOKUP(I378, '[1]Lapse Rates'!$A$4:$F$24, 5)</f>
        <v>2.1304430000000001E-3</v>
      </c>
      <c r="T378" s="33">
        <f t="shared" si="440"/>
        <v>0.97280930057961756</v>
      </c>
      <c r="U378" s="33">
        <f t="shared" ref="U378:U395" si="446">T378*R378/1000</f>
        <v>1.2781430238869514E-2</v>
      </c>
      <c r="V378" s="39">
        <f t="shared" si="441"/>
        <v>2.0725147647547423E-3</v>
      </c>
      <c r="W378" s="32">
        <f t="shared" ref="W378:W395" si="447">T378-SUM(U378:V378)</f>
        <v>0.95795535557599332</v>
      </c>
      <c r="X378" s="32"/>
      <c r="Y378" s="5">
        <f t="shared" si="442"/>
        <v>0</v>
      </c>
      <c r="Z378" s="5">
        <f t="shared" si="442"/>
        <v>5.8585397227876248</v>
      </c>
      <c r="AA378" s="5">
        <f t="shared" ref="AA378:AA395" si="448">O378*W378</f>
        <v>0</v>
      </c>
      <c r="AB378" s="5">
        <f t="shared" si="433"/>
        <v>5.7690849583317485</v>
      </c>
      <c r="AC378" s="32"/>
      <c r="AD378" s="5">
        <f t="shared" si="434"/>
        <v>306017.02805841877</v>
      </c>
      <c r="AE378" s="5">
        <f t="shared" si="435"/>
        <v>-3060.1702805841878</v>
      </c>
      <c r="AF378" s="5">
        <f>-$W378*L378</f>
        <v>-33832.831934326176</v>
      </c>
      <c r="AG378" s="5">
        <f t="shared" si="443"/>
        <v>-7697.3479513241491</v>
      </c>
      <c r="AH378" s="5">
        <f t="shared" si="436"/>
        <v>261426.67789218426</v>
      </c>
      <c r="AI378" s="42">
        <f>-M378*($W377*N378-$W376*N377)/1000</f>
        <v>0</v>
      </c>
      <c r="AJ378" s="42">
        <f t="shared" si="444"/>
        <v>29720.64247075238</v>
      </c>
      <c r="AK378" s="42">
        <f t="shared" ref="AK378:AK385" si="449">SUM(AH378:AJ378)</f>
        <v>291147.32036293665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319448.11026649439</v>
      </c>
      <c r="K379" s="11">
        <f t="shared" si="439"/>
        <v>3194.481102664944</v>
      </c>
      <c r="L379" s="24">
        <f t="shared" si="445"/>
        <v>35317.754358169841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L'!$B$264:$AV$384, 40)</f>
        <v>14.353419919578618</v>
      </c>
      <c r="S379" s="46">
        <f>VLOOKUP(I379, '[1]Lapse Rates'!$A$4:$F$24, 5)</f>
        <v>1.8971547999999999E-3</v>
      </c>
      <c r="T379" s="33">
        <f t="shared" si="440"/>
        <v>0.95795535557599332</v>
      </c>
      <c r="U379" s="33">
        <f t="shared" si="446"/>
        <v>1.374993548279148E-2</v>
      </c>
      <c r="V379" s="39">
        <f t="shared" si="441"/>
        <v>1.8173896010167023E-3</v>
      </c>
      <c r="W379" s="32">
        <f t="shared" si="447"/>
        <v>0.94238803049218511</v>
      </c>
      <c r="X379" s="32"/>
      <c r="Y379" s="5">
        <f>AA378</f>
        <v>0</v>
      </c>
      <c r="Z379" s="5">
        <f t="shared" si="442"/>
        <v>5.7690849583317485</v>
      </c>
      <c r="AA379" s="5">
        <f t="shared" si="448"/>
        <v>0</v>
      </c>
      <c r="AB379" s="5">
        <f t="shared" si="433"/>
        <v>5.6753340121527813</v>
      </c>
      <c r="AC379" s="32"/>
      <c r="AD379" s="5">
        <f>$W379*J379</f>
        <v>301044.07547849201</v>
      </c>
      <c r="AE379" s="5">
        <f t="shared" si="435"/>
        <v>-3010.4407547849205</v>
      </c>
      <c r="AF379" s="5">
        <f t="shared" si="435"/>
        <v>-33283.028971002466</v>
      </c>
      <c r="AG379" s="5">
        <f t="shared" si="443"/>
        <v>-8280.6098958660295</v>
      </c>
      <c r="AH379" s="5">
        <f t="shared" si="436"/>
        <v>256469.99585683865</v>
      </c>
      <c r="AI379" s="42">
        <f t="shared" ref="AI379:AI395" si="451">-M379*($W378*N379-$W377*N378)/1000</f>
        <v>0</v>
      </c>
      <c r="AJ379" s="42">
        <f>$D$6*SUM(Y379:Z379,AD379:AE379)</f>
        <v>29237.665513630083</v>
      </c>
      <c r="AK379" s="42">
        <f t="shared" si="449"/>
        <v>285707.66137046873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319448.11026649439</v>
      </c>
      <c r="K380" s="11">
        <f t="shared" si="439"/>
        <v>3194.481102664944</v>
      </c>
      <c r="L380" s="24">
        <f t="shared" si="445"/>
        <v>35317.754358169841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L'!$B$264:$AV$384, 40)</f>
        <v>15.719879551387288</v>
      </c>
      <c r="S380" s="46">
        <f>VLOOKUP(I380, '[1]Lapse Rates'!$A$4:$F$24, 5)</f>
        <v>1.8563969E-3</v>
      </c>
      <c r="T380" s="33">
        <f>W379</f>
        <v>0.94238803049218511</v>
      </c>
      <c r="U380" s="33">
        <f t="shared" si="446"/>
        <v>1.4814226330006241E-2</v>
      </c>
      <c r="V380" s="39">
        <f t="shared" si="441"/>
        <v>1.749446218402798E-3</v>
      </c>
      <c r="W380" s="32">
        <f t="shared" si="447"/>
        <v>0.92582435794377604</v>
      </c>
      <c r="X380" s="32"/>
      <c r="Y380" s="5">
        <f t="shared" ref="Y380:Z395" si="452">AA379</f>
        <v>0</v>
      </c>
      <c r="Z380" s="5">
        <f t="shared" si="442"/>
        <v>5.6753340121527813</v>
      </c>
      <c r="AA380" s="5">
        <f t="shared" si="448"/>
        <v>0</v>
      </c>
      <c r="AB380" s="5">
        <f t="shared" si="433"/>
        <v>5.5755827726012228</v>
      </c>
      <c r="AC380" s="32"/>
      <c r="AD380" s="5">
        <f t="shared" ref="AD380:AD394" si="453">$W380*J380</f>
        <v>295752.84158382972</v>
      </c>
      <c r="AE380" s="5">
        <f t="shared" si="435"/>
        <v>-2957.5284158382974</v>
      </c>
      <c r="AF380" s="5">
        <f t="shared" si="435"/>
        <v>-32698.03725266859</v>
      </c>
      <c r="AG380" s="5">
        <f t="shared" si="443"/>
        <v>-8921.5567084933282</v>
      </c>
      <c r="AH380" s="5">
        <f t="shared" si="436"/>
        <v>251175.7192068295</v>
      </c>
      <c r="AI380" s="42">
        <f t="shared" si="451"/>
        <v>0</v>
      </c>
      <c r="AJ380" s="42">
        <f t="shared" ref="AJ380:AJ395" si="454">$D$6*SUM(Y380:Z380,AD380:AE380)</f>
        <v>28723.776972046551</v>
      </c>
      <c r="AK380" s="42">
        <f t="shared" si="449"/>
        <v>279899.49617887603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319448.11026649439</v>
      </c>
      <c r="K381" s="11">
        <f t="shared" si="439"/>
        <v>3194.481102664944</v>
      </c>
      <c r="L381" s="24">
        <f t="shared" si="445"/>
        <v>35317.754358169841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L'!$B$264:$AV$384, 40)</f>
        <v>17.443033880131239</v>
      </c>
      <c r="S381" s="46">
        <f>VLOOKUP(I381, '[1]Lapse Rates'!$A$4:$F$24, 5)</f>
        <v>1.7512077999999999E-3</v>
      </c>
      <c r="T381" s="33">
        <f t="shared" ref="T381:T395" si="455">W380</f>
        <v>0.92582435794377604</v>
      </c>
      <c r="U381" s="33">
        <f t="shared" si="446"/>
        <v>1.6149185642664036E-2</v>
      </c>
      <c r="V381" s="39">
        <f t="shared" si="441"/>
        <v>1.6213108370611326E-3</v>
      </c>
      <c r="W381" s="32">
        <f t="shared" si="447"/>
        <v>0.90805386146405087</v>
      </c>
      <c r="X381" s="32"/>
      <c r="Y381" s="5">
        <f t="shared" si="452"/>
        <v>0</v>
      </c>
      <c r="Z381" s="5">
        <f t="shared" si="442"/>
        <v>5.5755827726012228</v>
      </c>
      <c r="AA381" s="5">
        <f t="shared" si="448"/>
        <v>0</v>
      </c>
      <c r="AB381" s="5">
        <f t="shared" si="433"/>
        <v>5.4685636893563387</v>
      </c>
      <c r="AC381" s="32"/>
      <c r="AD381" s="5">
        <f t="shared" si="453"/>
        <v>290076.09006488416</v>
      </c>
      <c r="AE381" s="5">
        <f t="shared" si="435"/>
        <v>-2900.7609006488415</v>
      </c>
      <c r="AF381" s="5">
        <f t="shared" si="435"/>
        <v>-32070.423223174937</v>
      </c>
      <c r="AG381" s="5">
        <f>-U381*M381</f>
        <v>-9725.5079203959194</v>
      </c>
      <c r="AH381" s="5">
        <f t="shared" si="436"/>
        <v>245379.39802066446</v>
      </c>
      <c r="AI381" s="42">
        <f t="shared" si="451"/>
        <v>0</v>
      </c>
      <c r="AJ381" s="42">
        <f t="shared" si="454"/>
        <v>28172.446755681482</v>
      </c>
      <c r="AK381" s="42">
        <f t="shared" si="449"/>
        <v>273551.84477634594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319448.11026649439</v>
      </c>
      <c r="K382" s="11">
        <f t="shared" si="439"/>
        <v>3194.481102664944</v>
      </c>
      <c r="L382" s="24">
        <f t="shared" si="445"/>
        <v>35317.754358169841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L'!$B$264:$AV$384, 40)</f>
        <v>19.224013388964615</v>
      </c>
      <c r="S382" s="46">
        <f>VLOOKUP(I382, '[1]Lapse Rates'!$A$4:$F$24, 5)</f>
        <v>1.6267663999999999E-3</v>
      </c>
      <c r="T382" s="33">
        <f t="shared" si="455"/>
        <v>0.90805386146405087</v>
      </c>
      <c r="U382" s="33">
        <f t="shared" si="446"/>
        <v>1.7456439590685931E-2</v>
      </c>
      <c r="V382" s="39">
        <f t="shared" si="441"/>
        <v>1.4771915112199727E-3</v>
      </c>
      <c r="W382" s="32">
        <f t="shared" si="447"/>
        <v>0.88912023036214494</v>
      </c>
      <c r="X382" s="32"/>
      <c r="Y382" s="5">
        <f t="shared" si="452"/>
        <v>0</v>
      </c>
      <c r="Z382" s="5">
        <f t="shared" si="442"/>
        <v>5.4685636893563387</v>
      </c>
      <c r="AA382" s="5">
        <f t="shared" si="448"/>
        <v>0</v>
      </c>
      <c r="AB382" s="5">
        <f t="shared" si="433"/>
        <v>5.354539872107642</v>
      </c>
      <c r="AC382" s="32"/>
      <c r="AD382" s="5">
        <f t="shared" si="453"/>
        <v>284027.77738889738</v>
      </c>
      <c r="AE382" s="5">
        <f t="shared" si="435"/>
        <v>-2840.277773888974</v>
      </c>
      <c r="AF382" s="5">
        <f t="shared" si="435"/>
        <v>-31401.729890809616</v>
      </c>
      <c r="AG382" s="5">
        <f t="shared" ref="AG382:AG395" si="456">-U382*M382</f>
        <v>-10512.774158259197</v>
      </c>
      <c r="AH382" s="5">
        <f t="shared" si="436"/>
        <v>239272.99556593961</v>
      </c>
      <c r="AI382" s="42">
        <f t="shared" si="451"/>
        <v>0</v>
      </c>
      <c r="AJ382" s="42">
        <f t="shared" si="454"/>
        <v>27585.030178330257</v>
      </c>
      <c r="AK382" s="42">
        <f t="shared" si="449"/>
        <v>266858.02574426983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319448.11026649439</v>
      </c>
      <c r="K383" s="11">
        <f t="shared" si="439"/>
        <v>3194.481102664944</v>
      </c>
      <c r="L383" s="24">
        <f t="shared" si="445"/>
        <v>35317.754358169841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L'!$B$264:$AV$384, 40)</f>
        <v>21.276534298259115</v>
      </c>
      <c r="S383" s="46">
        <f>VLOOKUP(I383, '[1]Lapse Rates'!$A$4:$F$24, 5)</f>
        <v>1.427546E-3</v>
      </c>
      <c r="T383" s="33">
        <f t="shared" si="455"/>
        <v>0.88912023036214494</v>
      </c>
      <c r="U383" s="33">
        <f t="shared" si="446"/>
        <v>1.8917397076576224E-2</v>
      </c>
      <c r="V383" s="39">
        <f t="shared" si="441"/>
        <v>1.2692600283725586E-3</v>
      </c>
      <c r="W383" s="32">
        <f t="shared" si="447"/>
        <v>0.86893357325719611</v>
      </c>
      <c r="X383" s="32"/>
      <c r="Y383" s="5">
        <f t="shared" si="452"/>
        <v>0</v>
      </c>
      <c r="Z383" s="5">
        <f t="shared" si="442"/>
        <v>5.354539872107642</v>
      </c>
      <c r="AA383" s="5">
        <f t="shared" si="448"/>
        <v>0</v>
      </c>
      <c r="AB383" s="5">
        <f t="shared" si="433"/>
        <v>5.2329699688910791</v>
      </c>
      <c r="AC383" s="32"/>
      <c r="AD383" s="5">
        <f t="shared" si="453"/>
        <v>277579.18792412378</v>
      </c>
      <c r="AE383" s="5">
        <f t="shared" si="435"/>
        <v>-2775.7918792412379</v>
      </c>
      <c r="AF383" s="5">
        <f t="shared" si="435"/>
        <v>-30688.78249386443</v>
      </c>
      <c r="AG383" s="5">
        <f t="shared" si="456"/>
        <v>-11392.605124029422</v>
      </c>
      <c r="AH383" s="5">
        <f t="shared" si="436"/>
        <v>232722.0084269887</v>
      </c>
      <c r="AI383" s="42">
        <f t="shared" si="451"/>
        <v>0</v>
      </c>
      <c r="AJ383" s="42">
        <f t="shared" si="454"/>
        <v>26958.738432364429</v>
      </c>
      <c r="AK383" s="42">
        <f t="shared" si="449"/>
        <v>259680.74685935312</v>
      </c>
    </row>
    <row r="384" spans="1:39" ht="15" x14ac:dyDescent="0.2">
      <c r="A384" s="12"/>
      <c r="B384" s="13">
        <v>1</v>
      </c>
      <c r="C384" s="10">
        <f>$H$374*0.14+$B$387</f>
        <v>44901.197666164677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319448.11026649439</v>
      </c>
      <c r="K384" s="11">
        <f t="shared" si="439"/>
        <v>3194.481102664944</v>
      </c>
      <c r="L384" s="24">
        <f t="shared" si="445"/>
        <v>35317.754358169841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L'!$B$264:$AV$384, 40)</f>
        <v>23.642836964826486</v>
      </c>
      <c r="S384" s="46">
        <f>VLOOKUP(I384, '[1]Lapse Rates'!$A$4:$F$24, 5)</f>
        <v>1.4710299999999999E-3</v>
      </c>
      <c r="T384" s="33">
        <f t="shared" si="455"/>
        <v>0.86893357325719611</v>
      </c>
      <c r="U384" s="33">
        <f t="shared" si="446"/>
        <v>2.0544054805784001E-2</v>
      </c>
      <c r="V384" s="39">
        <f t="shared" si="441"/>
        <v>1.2782273542685332E-3</v>
      </c>
      <c r="W384" s="32">
        <f t="shared" si="447"/>
        <v>0.84711129109714356</v>
      </c>
      <c r="X384" s="32"/>
      <c r="Y384" s="5">
        <f t="shared" si="452"/>
        <v>0</v>
      </c>
      <c r="Z384" s="5">
        <f t="shared" si="442"/>
        <v>5.2329699688910791</v>
      </c>
      <c r="AA384" s="5">
        <f t="shared" si="448"/>
        <v>0</v>
      </c>
      <c r="AB384" s="5">
        <f t="shared" si="433"/>
        <v>5.1015498572614169</v>
      </c>
      <c r="AC384" s="32"/>
      <c r="AD384" s="5">
        <f t="shared" si="453"/>
        <v>270608.10112639272</v>
      </c>
      <c r="AE384" s="5">
        <f t="shared" si="435"/>
        <v>-2706.0810112639274</v>
      </c>
      <c r="AF384" s="5">
        <f t="shared" si="435"/>
        <v>-29918.068493001021</v>
      </c>
      <c r="AG384" s="5">
        <f t="shared" si="456"/>
        <v>-12372.225581632492</v>
      </c>
      <c r="AH384" s="5">
        <f t="shared" si="436"/>
        <v>225611.72604049527</v>
      </c>
      <c r="AI384" s="42">
        <f t="shared" si="451"/>
        <v>0</v>
      </c>
      <c r="AJ384" s="42">
        <f t="shared" si="454"/>
        <v>26281.701527648082</v>
      </c>
      <c r="AK384" s="42">
        <f t="shared" si="449"/>
        <v>251893.42756814335</v>
      </c>
    </row>
    <row r="385" spans="1:37" ht="15" x14ac:dyDescent="0.2">
      <c r="A385" s="12"/>
      <c r="B385" s="70" t="s">
        <v>49</v>
      </c>
      <c r="C385" s="10">
        <f>$H$374*0.11+$B$387</f>
        <v>35317.754358169841</v>
      </c>
      <c r="D385" s="1"/>
      <c r="E385" s="1"/>
      <c r="F385" s="1"/>
      <c r="I385" s="2">
        <f t="shared" si="438"/>
        <v>10</v>
      </c>
      <c r="J385" s="11">
        <f t="shared" si="428"/>
        <v>319448.11026649439</v>
      </c>
      <c r="K385" s="11">
        <f t="shared" si="439"/>
        <v>3194.481102664944</v>
      </c>
      <c r="L385" s="24">
        <f t="shared" si="445"/>
        <v>35317.754358169841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L'!$B$264:$AV$384, 40)</f>
        <v>26.459576945592683</v>
      </c>
      <c r="S385" s="46">
        <f>VLOOKUP(I385, '[1]Lapse Rates'!$A$4:$F$24, 5)</f>
        <v>1.273365E-3</v>
      </c>
      <c r="T385" s="33">
        <f t="shared" si="455"/>
        <v>0.84711129109714356</v>
      </c>
      <c r="U385" s="33">
        <f t="shared" si="446"/>
        <v>2.2414206388265231E-2</v>
      </c>
      <c r="V385" s="39">
        <f t="shared" si="441"/>
        <v>1.0786818691879143E-3</v>
      </c>
      <c r="W385" s="32">
        <f t="shared" si="447"/>
        <v>0.82361840283969046</v>
      </c>
      <c r="X385" s="32"/>
      <c r="Y385" s="5">
        <f t="shared" si="452"/>
        <v>0</v>
      </c>
      <c r="Z385" s="5">
        <f t="shared" si="442"/>
        <v>5.1015498572614169</v>
      </c>
      <c r="AA385" s="5">
        <f t="shared" si="448"/>
        <v>0</v>
      </c>
      <c r="AB385" s="5">
        <f t="shared" si="433"/>
        <v>4.9600688712374392</v>
      </c>
      <c r="AC385" s="32"/>
      <c r="AD385" s="5">
        <f t="shared" si="453"/>
        <v>263103.34236784745</v>
      </c>
      <c r="AE385" s="5">
        <f t="shared" si="435"/>
        <v>-2631.0334236784743</v>
      </c>
      <c r="AF385" s="5">
        <f t="shared" si="435"/>
        <v>-29088.352436360361</v>
      </c>
      <c r="AG385" s="5">
        <f t="shared" si="456"/>
        <v>-13498.485098998583</v>
      </c>
      <c r="AH385" s="5">
        <f>SUM(AD385:AG385)</f>
        <v>217885.47140881003</v>
      </c>
      <c r="AI385" s="42">
        <f t="shared" si="451"/>
        <v>0</v>
      </c>
      <c r="AJ385" s="42">
        <f t="shared" si="454"/>
        <v>25552.833969463973</v>
      </c>
      <c r="AK385" s="42">
        <f t="shared" si="449"/>
        <v>243438.305378274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319448.11026649439</v>
      </c>
      <c r="K386" s="11">
        <f t="shared" si="439"/>
        <v>3194.481102664944</v>
      </c>
      <c r="L386" s="24">
        <f t="shared" si="445"/>
        <v>35317.754358169841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L'!$B$264:$AV$384, 40)</f>
        <v>29.705701405797697</v>
      </c>
      <c r="S386" s="46">
        <f>VLOOKUP(I386, '[1]Lapse Rates'!$A$4:$F$24, 5)</f>
        <v>1.2241776999999999E-3</v>
      </c>
      <c r="T386" s="33">
        <f t="shared" si="455"/>
        <v>0.82361840283969046</v>
      </c>
      <c r="U386" s="33">
        <f t="shared" si="446"/>
        <v>2.4466162347075847E-2</v>
      </c>
      <c r="V386" s="39">
        <f t="shared" si="441"/>
        <v>1.0082552820659656E-3</v>
      </c>
      <c r="W386" s="32">
        <f t="shared" si="447"/>
        <v>0.79814398521054863</v>
      </c>
      <c r="X386" s="31"/>
      <c r="Y386" s="5">
        <f t="shared" si="452"/>
        <v>0</v>
      </c>
      <c r="Z386" s="5">
        <f t="shared" si="442"/>
        <v>4.9600688712374392</v>
      </c>
      <c r="AA386" s="5">
        <f t="shared" si="448"/>
        <v>0</v>
      </c>
      <c r="AB386" s="5">
        <f t="shared" si="433"/>
        <v>4.8066545406936347</v>
      </c>
      <c r="AC386" s="32"/>
      <c r="AD386" s="5">
        <f t="shared" si="453"/>
        <v>254965.58779607862</v>
      </c>
      <c r="AE386" s="5">
        <f t="shared" si="435"/>
        <v>-2549.6558779607863</v>
      </c>
      <c r="AF386" s="5">
        <f t="shared" si="435"/>
        <v>-28188.6532121169</v>
      </c>
      <c r="AG386" s="5">
        <f t="shared" si="456"/>
        <v>-14734.232484117139</v>
      </c>
      <c r="AH386" s="5">
        <f t="shared" ref="AH386:AH395" si="457">SUM(AD386:AG386)</f>
        <v>209493.04622188379</v>
      </c>
      <c r="AI386" s="42">
        <f t="shared" si="451"/>
        <v>0</v>
      </c>
      <c r="AJ386" s="42">
        <f t="shared" si="454"/>
        <v>24762.489503923629</v>
      </c>
      <c r="AK386" s="42">
        <f t="shared" ref="AK386:AK395" si="458">SUM(AH386:AJ386)</f>
        <v>234255.53572580742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319448.11026649439</v>
      </c>
      <c r="K387" s="11">
        <f t="shared" si="439"/>
        <v>3194.481102664944</v>
      </c>
      <c r="L387" s="24">
        <f t="shared" si="445"/>
        <v>35317.754358169841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L'!$B$264:$AV$384, 40)</f>
        <v>33.431353871543202</v>
      </c>
      <c r="S387" s="46">
        <f>VLOOKUP(I387, '[1]Lapse Rates'!$A$4:$F$24, 5)</f>
        <v>1.0124068E-3</v>
      </c>
      <c r="T387" s="33">
        <f t="shared" si="455"/>
        <v>0.79814398521054863</v>
      </c>
      <c r="U387" s="33">
        <f t="shared" si="446"/>
        <v>2.6683034010017596E-2</v>
      </c>
      <c r="V387" s="39">
        <f t="shared" si="441"/>
        <v>8.080463980062589E-4</v>
      </c>
      <c r="W387" s="32">
        <f t="shared" si="447"/>
        <v>0.7706529048025248</v>
      </c>
      <c r="X387" s="31"/>
      <c r="Y387" s="5">
        <f t="shared" si="452"/>
        <v>0</v>
      </c>
      <c r="Z387" s="5">
        <f t="shared" si="442"/>
        <v>4.8066545406936347</v>
      </c>
      <c r="AA387" s="5">
        <f t="shared" si="448"/>
        <v>0</v>
      </c>
      <c r="AB387" s="5">
        <f t="shared" si="433"/>
        <v>4.6410952820631968</v>
      </c>
      <c r="AC387" s="32"/>
      <c r="AD387" s="5">
        <f t="shared" si="453"/>
        <v>246183.61411055113</v>
      </c>
      <c r="AE387" s="5">
        <f t="shared" si="435"/>
        <v>-2461.8361411055116</v>
      </c>
      <c r="AF387" s="5">
        <f t="shared" si="435"/>
        <v>-27217.729987225619</v>
      </c>
      <c r="AG387" s="5">
        <f t="shared" si="456"/>
        <v>-16069.296888818886</v>
      </c>
      <c r="AH387" s="5">
        <f t="shared" si="457"/>
        <v>200434.75109340114</v>
      </c>
      <c r="AI387" s="42">
        <f t="shared" si="451"/>
        <v>0</v>
      </c>
      <c r="AJ387" s="42">
        <f t="shared" si="454"/>
        <v>23909.577951613061</v>
      </c>
      <c r="AK387" s="42">
        <f t="shared" si="458"/>
        <v>224344.32904501419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319448.11026649439</v>
      </c>
      <c r="K388" s="11">
        <f t="shared" si="439"/>
        <v>3194.481102664944</v>
      </c>
      <c r="L388" s="24">
        <f t="shared" si="445"/>
        <v>35317.754358169841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L'!$B$264:$AV$384, 40)</f>
        <v>37.731954992972362</v>
      </c>
      <c r="S388" s="46">
        <f>VLOOKUP(I388, '[1]Lapse Rates'!$A$4:$F$24, 5)</f>
        <v>8.7385670000000003E-4</v>
      </c>
      <c r="T388" s="33">
        <f t="shared" si="455"/>
        <v>0.7706529048025248</v>
      </c>
      <c r="U388" s="33">
        <f t="shared" si="446"/>
        <v>2.9078240719212278E-2</v>
      </c>
      <c r="V388" s="39">
        <f t="shared" si="441"/>
        <v>6.7344020423614848E-4</v>
      </c>
      <c r="W388" s="32">
        <f t="shared" si="447"/>
        <v>0.74090122387907642</v>
      </c>
      <c r="X388" s="31"/>
      <c r="Y388" s="5">
        <f t="shared" si="452"/>
        <v>0</v>
      </c>
      <c r="Z388" s="5">
        <f t="shared" si="442"/>
        <v>4.6410952820631968</v>
      </c>
      <c r="AA388" s="5">
        <f t="shared" si="448"/>
        <v>0</v>
      </c>
      <c r="AB388" s="5">
        <f t="shared" si="433"/>
        <v>4.4619220315547228</v>
      </c>
      <c r="AC388" s="32"/>
      <c r="AD388" s="5">
        <f t="shared" si="453"/>
        <v>236679.49586230385</v>
      </c>
      <c r="AE388" s="5">
        <f t="shared" si="435"/>
        <v>-2366.7949586230388</v>
      </c>
      <c r="AF388" s="5">
        <f t="shared" si="435"/>
        <v>-26166.967428628621</v>
      </c>
      <c r="AG388" s="5">
        <f t="shared" si="456"/>
        <v>-17511.75983009049</v>
      </c>
      <c r="AH388" s="5">
        <f t="shared" si="457"/>
        <v>190633.97364496172</v>
      </c>
      <c r="AI388" s="42">
        <f t="shared" si="451"/>
        <v>0</v>
      </c>
      <c r="AJ388" s="42">
        <f t="shared" si="454"/>
        <v>22986.531250098262</v>
      </c>
      <c r="AK388" s="42">
        <f t="shared" si="458"/>
        <v>213620.50489505997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319448.11026649439</v>
      </c>
      <c r="K389" s="11">
        <f t="shared" si="439"/>
        <v>3194.481102664944</v>
      </c>
      <c r="L389" s="24">
        <f t="shared" si="445"/>
        <v>35317.754358169841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L'!$B$264:$AV$384, 40)</f>
        <v>42.536449544751321</v>
      </c>
      <c r="S389" s="46">
        <f>VLOOKUP(I389, '[1]Lapse Rates'!$A$4:$F$24, 5)</f>
        <v>8.3940749999999998E-4</v>
      </c>
      <c r="T389" s="33">
        <f t="shared" si="455"/>
        <v>0.74090122387907642</v>
      </c>
      <c r="U389" s="33">
        <f t="shared" si="446"/>
        <v>3.1515307527176836E-2</v>
      </c>
      <c r="V389" s="39">
        <f t="shared" si="441"/>
        <v>6.2191804408327583E-4</v>
      </c>
      <c r="W389" s="32">
        <f t="shared" si="447"/>
        <v>0.70876399830781633</v>
      </c>
      <c r="X389" s="31"/>
      <c r="Y389" s="5">
        <f t="shared" si="452"/>
        <v>0</v>
      </c>
      <c r="Z389" s="5">
        <f t="shared" si="442"/>
        <v>4.4619220315547228</v>
      </c>
      <c r="AA389" s="5">
        <f t="shared" si="448"/>
        <v>0</v>
      </c>
      <c r="AB389" s="5">
        <f t="shared" si="433"/>
        <v>4.2683823393691789</v>
      </c>
      <c r="AC389" s="32"/>
      <c r="AD389" s="5">
        <f t="shared" si="453"/>
        <v>226413.31988435675</v>
      </c>
      <c r="AE389" s="5">
        <f t="shared" si="435"/>
        <v>-2264.1331988435677</v>
      </c>
      <c r="AF389" s="5">
        <f t="shared" si="435"/>
        <v>-25031.95279014976</v>
      </c>
      <c r="AG389" s="5">
        <f t="shared" si="456"/>
        <v>-18979.43213678418</v>
      </c>
      <c r="AH389" s="5">
        <f t="shared" si="457"/>
        <v>180137.80175857924</v>
      </c>
      <c r="AI389" s="42">
        <f t="shared" si="451"/>
        <v>0</v>
      </c>
      <c r="AJ389" s="42">
        <f t="shared" si="454"/>
        <v>21989.472928400141</v>
      </c>
      <c r="AK389" s="42">
        <f t="shared" si="458"/>
        <v>202127.27468697939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319448.11026649439</v>
      </c>
      <c r="K390" s="11">
        <f t="shared" si="439"/>
        <v>3194.481102664944</v>
      </c>
      <c r="L390" s="24">
        <f t="shared" si="445"/>
        <v>35317.754358169841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L'!$B$264:$AV$384, 40)</f>
        <v>47.877849131933516</v>
      </c>
      <c r="S390" s="46">
        <f>VLOOKUP(I390, '[1]Lapse Rates'!$A$4:$F$24, 5)</f>
        <v>7.2940090000000004E-4</v>
      </c>
      <c r="T390" s="33">
        <f t="shared" si="455"/>
        <v>0.70876399830781633</v>
      </c>
      <c r="U390" s="33">
        <f t="shared" si="446"/>
        <v>3.3934095781127611E-2</v>
      </c>
      <c r="V390" s="39">
        <f t="shared" si="441"/>
        <v>5.1697309825331976E-4</v>
      </c>
      <c r="W390" s="32">
        <f t="shared" si="447"/>
        <v>0.67431292942843535</v>
      </c>
      <c r="X390" s="31"/>
      <c r="Y390" s="5">
        <f t="shared" si="452"/>
        <v>0</v>
      </c>
      <c r="Z390" s="5">
        <f t="shared" si="442"/>
        <v>4.2683823393691789</v>
      </c>
      <c r="AA390" s="5">
        <f t="shared" si="448"/>
        <v>0</v>
      </c>
      <c r="AB390" s="5">
        <f t="shared" si="433"/>
        <v>4.0609080117675722</v>
      </c>
      <c r="AC390" s="32"/>
      <c r="AD390" s="5">
        <f t="shared" si="453"/>
        <v>215407.99103417766</v>
      </c>
      <c r="AE390" s="5">
        <f t="shared" si="435"/>
        <v>-2154.0799103417767</v>
      </c>
      <c r="AF390" s="5">
        <f t="shared" si="435"/>
        <v>-23815.218402091396</v>
      </c>
      <c r="AG390" s="5">
        <f t="shared" si="456"/>
        <v>-20436.096568172699</v>
      </c>
      <c r="AH390" s="5">
        <f t="shared" si="457"/>
        <v>169002.59615357179</v>
      </c>
      <c r="AI390" s="42">
        <f t="shared" si="451"/>
        <v>0</v>
      </c>
      <c r="AJ390" s="42">
        <f t="shared" si="454"/>
        <v>20920.627409555793</v>
      </c>
      <c r="AK390" s="42">
        <f t="shared" si="458"/>
        <v>189923.2235631276</v>
      </c>
    </row>
    <row r="391" spans="1:37" ht="15" x14ac:dyDescent="0.2">
      <c r="I391" s="2">
        <f t="shared" si="438"/>
        <v>16</v>
      </c>
      <c r="J391" s="11">
        <f t="shared" si="428"/>
        <v>319448.11026649439</v>
      </c>
      <c r="K391" s="11">
        <f t="shared" si="439"/>
        <v>3194.481102664944</v>
      </c>
      <c r="L391" s="24">
        <f t="shared" si="445"/>
        <v>35317.754358169841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L'!$B$264:$AV$384, 40)</f>
        <v>53.701522747307614</v>
      </c>
      <c r="S391" s="46">
        <f>VLOOKUP(I391, '[1]Lapse Rates'!$A$4:$F$24, 5)</f>
        <v>6.1234970000000001E-4</v>
      </c>
      <c r="T391" s="33">
        <f t="shared" si="455"/>
        <v>0.67431292942843535</v>
      </c>
      <c r="U391" s="33">
        <f t="shared" si="446"/>
        <v>3.6211631118504756E-2</v>
      </c>
      <c r="V391" s="39">
        <f t="shared" si="441"/>
        <v>4.1291532004162355E-4</v>
      </c>
      <c r="W391" s="32">
        <f t="shared" si="447"/>
        <v>0.63768838298988895</v>
      </c>
      <c r="X391" s="31"/>
      <c r="Y391" s="5">
        <f t="shared" si="452"/>
        <v>0</v>
      </c>
      <c r="Z391" s="5">
        <f t="shared" si="442"/>
        <v>4.0609080117675722</v>
      </c>
      <c r="AA391" s="5">
        <f t="shared" si="448"/>
        <v>0</v>
      </c>
      <c r="AB391" s="5">
        <f t="shared" si="433"/>
        <v>3.8403443719961783</v>
      </c>
      <c r="AC391" s="32"/>
      <c r="AD391" s="5">
        <f t="shared" si="453"/>
        <v>203708.34888501654</v>
      </c>
      <c r="AE391" s="5">
        <f t="shared" si="435"/>
        <v>-2037.0834888501656</v>
      </c>
      <c r="AF391" s="5">
        <f t="shared" si="435"/>
        <v>-22521.721667495429</v>
      </c>
      <c r="AG391" s="5">
        <f t="shared" si="456"/>
        <v>-21807.694396866002</v>
      </c>
      <c r="AH391" s="5">
        <f t="shared" si="457"/>
        <v>157341.84933180496</v>
      </c>
      <c r="AI391" s="42">
        <f t="shared" si="451"/>
        <v>0</v>
      </c>
      <c r="AJ391" s="42">
        <f t="shared" si="454"/>
        <v>19784.349510439879</v>
      </c>
      <c r="AK391" s="42">
        <f t="shared" si="458"/>
        <v>177126.19884224483</v>
      </c>
    </row>
    <row r="392" spans="1:37" ht="15" x14ac:dyDescent="0.2">
      <c r="I392" s="2">
        <f t="shared" si="438"/>
        <v>17</v>
      </c>
      <c r="J392" s="11">
        <f t="shared" si="428"/>
        <v>319448.11026649439</v>
      </c>
      <c r="K392" s="11">
        <f t="shared" si="439"/>
        <v>3194.481102664944</v>
      </c>
      <c r="L392" s="24">
        <f t="shared" si="445"/>
        <v>35317.754358169841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L'!$B$264:$AV$384, 40)</f>
        <v>60.096097510427306</v>
      </c>
      <c r="S392" s="46">
        <f>VLOOKUP(I392, '[1]Lapse Rates'!$A$4:$F$24, 5)</f>
        <v>4.6742110000000002E-4</v>
      </c>
      <c r="T392" s="33">
        <f t="shared" si="455"/>
        <v>0.63768838298988895</v>
      </c>
      <c r="U392" s="33">
        <f t="shared" si="446"/>
        <v>3.8322583245427082E-2</v>
      </c>
      <c r="V392" s="39">
        <f t="shared" si="441"/>
        <v>2.980690054343552E-4</v>
      </c>
      <c r="W392" s="32">
        <f t="shared" si="447"/>
        <v>0.59906773073902753</v>
      </c>
      <c r="X392" s="31"/>
      <c r="Y392" s="5">
        <f t="shared" si="452"/>
        <v>0</v>
      </c>
      <c r="Z392" s="5">
        <f t="shared" si="442"/>
        <v>3.8403443719961783</v>
      </c>
      <c r="AA392" s="5">
        <f t="shared" si="448"/>
        <v>0</v>
      </c>
      <c r="AB392" s="5">
        <f t="shared" si="433"/>
        <v>3.6077596041523381</v>
      </c>
      <c r="AC392" s="32"/>
      <c r="AD392" s="5">
        <f t="shared" si="453"/>
        <v>191371.05450621943</v>
      </c>
      <c r="AE392" s="5">
        <f t="shared" si="435"/>
        <v>-1913.7105450621943</v>
      </c>
      <c r="AF392" s="5">
        <f t="shared" si="435"/>
        <v>-21157.726958147206</v>
      </c>
      <c r="AG392" s="5">
        <f t="shared" si="456"/>
        <v>-23078.970985310305</v>
      </c>
      <c r="AH392" s="5">
        <f t="shared" si="457"/>
        <v>145220.64601769971</v>
      </c>
      <c r="AI392" s="42">
        <f t="shared" si="451"/>
        <v>0</v>
      </c>
      <c r="AJ392" s="42">
        <f t="shared" si="454"/>
        <v>18586.142180372419</v>
      </c>
      <c r="AK392" s="42">
        <f t="shared" si="458"/>
        <v>163806.78819807211</v>
      </c>
    </row>
    <row r="393" spans="1:37" ht="15" x14ac:dyDescent="0.2">
      <c r="I393" s="2">
        <f t="shared" si="438"/>
        <v>18</v>
      </c>
      <c r="J393" s="11">
        <f t="shared" si="428"/>
        <v>319448.11026649439</v>
      </c>
      <c r="K393" s="11">
        <f t="shared" si="439"/>
        <v>3194.481102664944</v>
      </c>
      <c r="L393" s="24">
        <f t="shared" si="445"/>
        <v>35317.754358169841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L'!$B$264:$AV$384, 40)</f>
        <v>67.283148001247909</v>
      </c>
      <c r="S393" s="46">
        <f>VLOOKUP(I393, '[1]Lapse Rates'!$A$4:$F$24, 5)</f>
        <v>4.0205260000000001E-4</v>
      </c>
      <c r="T393" s="33">
        <f t="shared" si="455"/>
        <v>0.59906773073902753</v>
      </c>
      <c r="U393" s="33">
        <f t="shared" si="446"/>
        <v>4.030716279008572E-2</v>
      </c>
      <c r="V393" s="39">
        <f t="shared" si="441"/>
        <v>2.4085673871972595E-4</v>
      </c>
      <c r="W393" s="32">
        <f t="shared" si="447"/>
        <v>0.55851971121022204</v>
      </c>
      <c r="X393" s="31"/>
      <c r="Y393" s="5">
        <f t="shared" si="452"/>
        <v>0</v>
      </c>
      <c r="Z393" s="5">
        <f t="shared" si="452"/>
        <v>3.6077596041523381</v>
      </c>
      <c r="AA393" s="5">
        <f t="shared" si="448"/>
        <v>0</v>
      </c>
      <c r="AB393" s="5">
        <f t="shared" si="433"/>
        <v>3.363567671624208</v>
      </c>
      <c r="AC393" s="32"/>
      <c r="AD393" s="5">
        <f t="shared" si="453"/>
        <v>178418.06629269361</v>
      </c>
      <c r="AE393" s="5">
        <f t="shared" si="435"/>
        <v>-1784.1806629269363</v>
      </c>
      <c r="AF393" s="5">
        <f t="shared" si="435"/>
        <v>-19725.66196471858</v>
      </c>
      <c r="AG393" s="5">
        <f t="shared" si="456"/>
        <v>-24274.142339910533</v>
      </c>
      <c r="AH393" s="5">
        <f t="shared" si="457"/>
        <v>132634.08132513758</v>
      </c>
      <c r="AI393" s="42">
        <f t="shared" si="451"/>
        <v>0</v>
      </c>
      <c r="AJ393" s="42">
        <f t="shared" si="454"/>
        <v>17328.138101497279</v>
      </c>
      <c r="AK393" s="42">
        <f t="shared" si="458"/>
        <v>149962.21942663487</v>
      </c>
    </row>
    <row r="394" spans="1:37" ht="15" x14ac:dyDescent="0.2">
      <c r="I394" s="2">
        <f t="shared" si="438"/>
        <v>19</v>
      </c>
      <c r="J394" s="11">
        <f t="shared" si="428"/>
        <v>319448.11026649439</v>
      </c>
      <c r="K394" s="11">
        <f t="shared" si="439"/>
        <v>3194.481102664944</v>
      </c>
      <c r="L394" s="24">
        <f t="shared" si="445"/>
        <v>35317.754358169841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L'!$B$264:$AV$384, 40)</f>
        <v>75.350534969961586</v>
      </c>
      <c r="S394" s="46">
        <f>VLOOKUP(I394, '[1]Lapse Rates'!$A$4:$F$24, 5)</f>
        <v>3.3283375800000001E-2</v>
      </c>
      <c r="T394" s="33">
        <f t="shared" si="455"/>
        <v>0.55851971121022204</v>
      </c>
      <c r="U394" s="33">
        <f t="shared" si="446"/>
        <v>4.2084759030958679E-2</v>
      </c>
      <c r="V394" s="39">
        <f t="shared" si="441"/>
        <v>1.8589421439917292E-2</v>
      </c>
      <c r="W394" s="32">
        <f t="shared" si="447"/>
        <v>0.49784553073934606</v>
      </c>
      <c r="X394" s="31"/>
      <c r="Y394" s="5">
        <f t="shared" si="452"/>
        <v>0</v>
      </c>
      <c r="Z394" s="5">
        <f t="shared" si="452"/>
        <v>3.363567671624208</v>
      </c>
      <c r="AA394" s="5">
        <f t="shared" si="448"/>
        <v>0</v>
      </c>
      <c r="AB394" s="5">
        <f t="shared" si="433"/>
        <v>2.9981701613162564</v>
      </c>
      <c r="AC394" s="32"/>
      <c r="AD394" s="5">
        <f t="shared" si="453"/>
        <v>159035.81399930405</v>
      </c>
      <c r="AE394" s="5">
        <f t="shared" si="435"/>
        <v>-1590.3581399930406</v>
      </c>
      <c r="AF394" s="5">
        <f t="shared" si="435"/>
        <v>-17582.786162964916</v>
      </c>
      <c r="AG394" s="5">
        <f t="shared" si="456"/>
        <v>-25344.662346455214</v>
      </c>
      <c r="AH394" s="5">
        <f t="shared" si="457"/>
        <v>114518.00734989089</v>
      </c>
      <c r="AI394" s="42">
        <f t="shared" si="451"/>
        <v>0</v>
      </c>
      <c r="AJ394" s="42">
        <f t="shared" si="454"/>
        <v>15445.729185786997</v>
      </c>
      <c r="AK394" s="42">
        <f t="shared" si="458"/>
        <v>129963.73653567789</v>
      </c>
    </row>
    <row r="395" spans="1:37" ht="15" x14ac:dyDescent="0.2">
      <c r="I395" s="2">
        <f t="shared" si="438"/>
        <v>20</v>
      </c>
      <c r="J395" s="11">
        <f t="shared" si="428"/>
        <v>319448.11026649439</v>
      </c>
      <c r="K395" s="11">
        <f t="shared" si="439"/>
        <v>3194.481102664944</v>
      </c>
      <c r="L395" s="24">
        <f t="shared" si="445"/>
        <v>35317.754358169841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L'!$B$264:$AV$384, 40)</f>
        <v>84.439273384143632</v>
      </c>
      <c r="S395" s="46">
        <f>VLOOKUP(I395, '[1]Lapse Rates'!$A$4:$F$24, 5)</f>
        <v>0</v>
      </c>
      <c r="T395" s="33">
        <f t="shared" si="455"/>
        <v>0.49784553073934606</v>
      </c>
      <c r="U395" s="33">
        <f t="shared" si="446"/>
        <v>4.2037714873173725E-2</v>
      </c>
      <c r="V395" s="39">
        <f t="shared" si="441"/>
        <v>0</v>
      </c>
      <c r="W395" s="32">
        <f t="shared" si="447"/>
        <v>0.45580781586617236</v>
      </c>
      <c r="X395" s="31"/>
      <c r="Y395" s="5">
        <f t="shared" si="452"/>
        <v>0</v>
      </c>
      <c r="Z395" s="5">
        <f t="shared" si="452"/>
        <v>2.9981701613162564</v>
      </c>
      <c r="AA395" s="5">
        <f t="shared" si="448"/>
        <v>0</v>
      </c>
      <c r="AB395" s="5">
        <f t="shared" si="433"/>
        <v>2.7450068514126911</v>
      </c>
      <c r="AC395" s="32"/>
      <c r="AD395" s="5">
        <f>$W395*J395</f>
        <v>145606.945423147</v>
      </c>
      <c r="AE395" s="5">
        <f t="shared" si="435"/>
        <v>-1456.06945423147</v>
      </c>
      <c r="AF395" s="5">
        <f t="shared" si="435"/>
        <v>-16098.108475295385</v>
      </c>
      <c r="AG395" s="5">
        <f t="shared" si="456"/>
        <v>-25316.330990356539</v>
      </c>
      <c r="AH395" s="5">
        <f t="shared" si="457"/>
        <v>102736.4365032636</v>
      </c>
      <c r="AI395" s="42">
        <f t="shared" si="451"/>
        <v>0</v>
      </c>
      <c r="AJ395" s="42">
        <f t="shared" si="454"/>
        <v>14141.49505304344</v>
      </c>
      <c r="AK395" s="42">
        <f t="shared" si="458"/>
        <v>116877.93155630704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5291425.2138168057</v>
      </c>
      <c r="AE398" s="21">
        <f t="shared" ref="AE398:AK398" si="459">SUM(AE375:AE395)</f>
        <v>-174346.85185166338</v>
      </c>
      <c r="AF398" s="21">
        <f t="shared" si="459"/>
        <v>-559746.41932542005</v>
      </c>
      <c r="AG398" s="21">
        <f t="shared" si="459"/>
        <v>-303661.7442072751</v>
      </c>
      <c r="AH398" s="21">
        <f t="shared" si="459"/>
        <v>4253670.1984324474</v>
      </c>
      <c r="AI398" s="21">
        <f t="shared" si="459"/>
        <v>0</v>
      </c>
      <c r="AJ398" s="21">
        <f t="shared" si="459"/>
        <v>483192.18820374779</v>
      </c>
      <c r="AK398" s="21">
        <f t="shared" si="459"/>
        <v>4736862.3866361948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2673883.526826534</v>
      </c>
      <c r="AE400" s="21">
        <f t="shared" ref="AE400:AK400" si="460">AE375+NPV($D$6,AE376:AE395)</f>
        <v>-148453.03703876087</v>
      </c>
      <c r="AF400" s="21">
        <f t="shared" si="460"/>
        <v>-273467.87781358737</v>
      </c>
      <c r="AG400" s="21">
        <f t="shared" si="460"/>
        <v>-104102.8048493204</v>
      </c>
      <c r="AH400" s="21">
        <f t="shared" si="460"/>
        <v>2147859.8071248648</v>
      </c>
      <c r="AI400" s="21">
        <f t="shared" si="460"/>
        <v>0</v>
      </c>
      <c r="AJ400" s="21">
        <f t="shared" si="460"/>
        <v>228946.48084456273</v>
      </c>
      <c r="AK400" s="21">
        <f t="shared" si="460"/>
        <v>2376806.2879694272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3948315.5001234738</v>
      </c>
      <c r="AE402" s="21">
        <f t="shared" ref="AE402:AK402" si="461">AE375+NPV($D$7,AE376:AE395)</f>
        <v>-161026.53833552802</v>
      </c>
      <c r="AF402" s="21">
        <f t="shared" si="461"/>
        <v>-412478.82073351741</v>
      </c>
      <c r="AG402" s="21">
        <f t="shared" si="461"/>
        <v>-195210.68757717544</v>
      </c>
      <c r="AH402" s="21">
        <f t="shared" si="461"/>
        <v>3179599.4534772509</v>
      </c>
      <c r="AI402" s="21">
        <f t="shared" si="461"/>
        <v>0</v>
      </c>
      <c r="AJ402" s="21">
        <f t="shared" si="461"/>
        <v>352737.24972439779</v>
      </c>
      <c r="AK402" s="21">
        <f t="shared" si="461"/>
        <v>3532336.7032016502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330381.90366920142</v>
      </c>
    </row>
    <row r="405" spans="1:39" ht="15" x14ac:dyDescent="0.2">
      <c r="G405" s="58" t="s">
        <v>122</v>
      </c>
      <c r="H405" s="57"/>
      <c r="I405" s="57"/>
      <c r="J405" s="11">
        <f>H$404</f>
        <v>330381.90366920142</v>
      </c>
      <c r="K405" s="11">
        <f>J405*$C$10</f>
        <v>132152.76146768057</v>
      </c>
      <c r="L405" s="24">
        <f>$C$414</f>
        <v>46245.172680758216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330381.90366920142</v>
      </c>
      <c r="AE405" s="5">
        <f>-$W405*K405</f>
        <v>-132152.76146768057</v>
      </c>
      <c r="AF405" s="5">
        <f>-$W405*L405</f>
        <v>-46245.172680758216</v>
      </c>
      <c r="AG405" s="5"/>
      <c r="AH405" s="5">
        <f>SUM(AD405:AG405)</f>
        <v>151983.96952076262</v>
      </c>
      <c r="AI405" s="42">
        <f>Y405-AA405</f>
        <v>0</v>
      </c>
      <c r="AJ405" s="42"/>
      <c r="AK405" s="42">
        <f>SUM(AH405:AJ405)</f>
        <v>151983.96952076262</v>
      </c>
      <c r="AL405" s="6" t="s">
        <v>39</v>
      </c>
      <c r="AM405" s="36">
        <f>AK432</f>
        <v>3545782.95255055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330381.90366920142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L'!$B$264:$AV$384, 43)</f>
        <v>12.995277979409762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1.2995277979409761E-2</v>
      </c>
      <c r="V406" s="39">
        <f>MIN(S406*T406,T406-U406)</f>
        <v>2.3220462500000002E-3</v>
      </c>
      <c r="W406" s="32">
        <f>T406-SUM(U406:V406)</f>
        <v>0.98468267577059021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5.9300446314664672</v>
      </c>
      <c r="AC406" s="32"/>
      <c r="AD406" s="5">
        <f t="shared" ref="AD406:AD408" si="470">$W406*J406</f>
        <v>325321.3369311706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-7826.1332622619611</v>
      </c>
      <c r="AH406" s="5">
        <f t="shared" ref="AH406:AH414" si="472">SUM(AD406:AG406)</f>
        <v>317495.20366890862</v>
      </c>
      <c r="AI406" s="42">
        <f>-M406*$W405*(N406-N405)/1000</f>
        <v>0</v>
      </c>
      <c r="AJ406" s="42">
        <f>$D$6*SUM(Y406:Z406,AD406:AE406)</f>
        <v>31914.613939596838</v>
      </c>
      <c r="AK406" s="42">
        <f t="shared" ref="AK406" si="473">SUM(AH406:AJ406)</f>
        <v>349409.81760850549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330381.90366920142</v>
      </c>
      <c r="K407" s="11">
        <f t="shared" ref="K407:K425" si="475">J407*$C$11</f>
        <v>3303.8190366920144</v>
      </c>
      <c r="L407" s="24">
        <f>$C$415</f>
        <v>36333.715570682172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L'!$B$264:$AV$384, 43)</f>
        <v>14.208887845370507</v>
      </c>
      <c r="S407" s="46">
        <f>VLOOKUP(I407, '[1]Lapse Rates'!$A$4:$F$24, 5)</f>
        <v>2.1348066000000001E-3</v>
      </c>
      <c r="T407" s="33">
        <f t="shared" ref="T407:T409" si="476">W406</f>
        <v>0.98468267577059021</v>
      </c>
      <c r="U407" s="33">
        <f>T407*R407/1000</f>
        <v>1.3991245703303647E-2</v>
      </c>
      <c r="V407" s="39">
        <f t="shared" ref="V407:V425" si="477">MIN(S407*T407,T407-U407)</f>
        <v>2.1021070751407163E-3</v>
      </c>
      <c r="W407" s="32">
        <f>T407-SUM(U407:V407)</f>
        <v>0.96858932299214584</v>
      </c>
      <c r="X407" s="32"/>
      <c r="Y407" s="5">
        <f t="shared" ref="Y407:Z422" si="478">AA406</f>
        <v>0</v>
      </c>
      <c r="Z407" s="5">
        <f t="shared" si="478"/>
        <v>5.9300446314664672</v>
      </c>
      <c r="AA407" s="5">
        <f>O407*W407</f>
        <v>0</v>
      </c>
      <c r="AB407" s="5">
        <f t="shared" si="469"/>
        <v>5.8331257939623695</v>
      </c>
      <c r="AC407" s="32"/>
      <c r="AD407" s="5">
        <f t="shared" si="470"/>
        <v>320004.38440380816</v>
      </c>
      <c r="AE407" s="5">
        <f t="shared" si="471"/>
        <v>-3200.0438440380817</v>
      </c>
      <c r="AF407" s="5">
        <f t="shared" si="471"/>
        <v>-35192.44896639623</v>
      </c>
      <c r="AG407" s="5">
        <f t="shared" ref="AG407:AG410" si="479">-U407*M407</f>
        <v>-8425.9339086548516</v>
      </c>
      <c r="AH407" s="5">
        <f t="shared" si="472"/>
        <v>273185.957684719</v>
      </c>
      <c r="AI407" s="42">
        <f>-M407*($W406*N407-$W405*N406)/1000</f>
        <v>0</v>
      </c>
      <c r="AJ407" s="42">
        <f t="shared" ref="AJ407:AJ408" si="480">$D$6*SUM(Y407:Z407,AD407:AE407)</f>
        <v>31079.087546291794</v>
      </c>
      <c r="AK407" s="42">
        <f>SUM(AH407:AJ407)</f>
        <v>304265.04523101082</v>
      </c>
      <c r="AL407" s="48" t="s">
        <v>59</v>
      </c>
      <c r="AM407" s="54">
        <f>AK432/AD432</f>
        <v>0.89007649929971266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330381.90366920142</v>
      </c>
      <c r="K408" s="11">
        <f t="shared" si="475"/>
        <v>3303.8190366920144</v>
      </c>
      <c r="L408" s="24">
        <f t="shared" ref="L408:L425" si="481">$C$415</f>
        <v>36333.715570682172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L'!$B$264:$AV$384, 43)</f>
        <v>15.497187373462674</v>
      </c>
      <c r="S408" s="46">
        <f>VLOOKUP(I408, '[1]Lapse Rates'!$A$4:$F$24, 5)</f>
        <v>2.1304430000000001E-3</v>
      </c>
      <c r="T408" s="33">
        <f t="shared" si="476"/>
        <v>0.96858932299214584</v>
      </c>
      <c r="U408" s="33">
        <f t="shared" ref="U408:U425" si="482">T408*R408/1000</f>
        <v>1.5010410226344643E-2</v>
      </c>
      <c r="V408" s="39">
        <f t="shared" si="477"/>
        <v>2.063524343043356E-3</v>
      </c>
      <c r="W408" s="32">
        <f t="shared" ref="W408:W425" si="483">T408-SUM(U408:V408)</f>
        <v>0.95151538842275785</v>
      </c>
      <c r="X408" s="32"/>
      <c r="Y408" s="5">
        <f t="shared" si="478"/>
        <v>0</v>
      </c>
      <c r="Z408" s="5">
        <f t="shared" si="478"/>
        <v>5.8331257939623695</v>
      </c>
      <c r="AA408" s="5">
        <f t="shared" ref="AA408:AA425" si="484">O408*W408</f>
        <v>0</v>
      </c>
      <c r="AB408" s="5">
        <f t="shared" si="469"/>
        <v>5.7303016085444902</v>
      </c>
      <c r="AC408" s="32"/>
      <c r="AD408" s="5">
        <f t="shared" si="470"/>
        <v>314363.46539765038</v>
      </c>
      <c r="AE408" s="5">
        <f t="shared" si="471"/>
        <v>-3143.6346539765036</v>
      </c>
      <c r="AF408" s="5">
        <f>-$W408*L408</f>
        <v>-34572.089484079654</v>
      </c>
      <c r="AG408" s="5">
        <f t="shared" si="479"/>
        <v>-9039.7043402013078</v>
      </c>
      <c r="AH408" s="5">
        <f t="shared" si="472"/>
        <v>267608.03691939288</v>
      </c>
      <c r="AI408" s="42">
        <f>-M408*($W407*N408-$W406*N407)/1000</f>
        <v>0</v>
      </c>
      <c r="AJ408" s="42">
        <f t="shared" si="480"/>
        <v>30531.2376255948</v>
      </c>
      <c r="AK408" s="42">
        <f t="shared" ref="AK408:AK415" si="485">SUM(AH408:AJ408)</f>
        <v>298139.27454498765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330381.90366920142</v>
      </c>
      <c r="K409" s="11">
        <f t="shared" si="475"/>
        <v>3303.8190366920144</v>
      </c>
      <c r="L409" s="24">
        <f t="shared" si="481"/>
        <v>36333.715570682172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L'!$B$264:$AV$384, 43)</f>
        <v>16.859273540383345</v>
      </c>
      <c r="S409" s="46">
        <f>VLOOKUP(I409, '[1]Lapse Rates'!$A$4:$F$24, 5)</f>
        <v>1.8971547999999999E-3</v>
      </c>
      <c r="T409" s="33">
        <f t="shared" si="476"/>
        <v>0.95151538842275785</v>
      </c>
      <c r="U409" s="33">
        <f t="shared" si="482"/>
        <v>1.604185821130338E-2</v>
      </c>
      <c r="V409" s="39">
        <f t="shared" si="477"/>
        <v>1.8051719864200994E-3</v>
      </c>
      <c r="W409" s="32">
        <f t="shared" si="483"/>
        <v>0.93366835822503436</v>
      </c>
      <c r="X409" s="32"/>
      <c r="Y409" s="5">
        <f>AA408</f>
        <v>0</v>
      </c>
      <c r="Z409" s="5">
        <f t="shared" si="478"/>
        <v>5.7303016085444902</v>
      </c>
      <c r="AA409" s="5">
        <f t="shared" si="484"/>
        <v>0</v>
      </c>
      <c r="AB409" s="5">
        <f t="shared" si="469"/>
        <v>5.6228216170550418</v>
      </c>
      <c r="AC409" s="32"/>
      <c r="AD409" s="5">
        <f>$W409*J409</f>
        <v>308467.12958608475</v>
      </c>
      <c r="AE409" s="5">
        <f t="shared" si="471"/>
        <v>-3084.6712958608477</v>
      </c>
      <c r="AF409" s="5">
        <f t="shared" si="471"/>
        <v>-33923.640565094189</v>
      </c>
      <c r="AG409" s="5">
        <f t="shared" si="479"/>
        <v>-9660.8722287350229</v>
      </c>
      <c r="AH409" s="5">
        <f t="shared" si="472"/>
        <v>261797.94549639471</v>
      </c>
      <c r="AI409" s="42">
        <f t="shared" ref="AI409:AI425" si="487">-M409*($W408*N409-$W407*N408)/1000</f>
        <v>0</v>
      </c>
      <c r="AJ409" s="42">
        <f>$D$6*SUM(Y409:Z409,AD409:AE409)</f>
        <v>29958.581300858768</v>
      </c>
      <c r="AK409" s="42">
        <f t="shared" si="485"/>
        <v>291756.52679725346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330381.90366920142</v>
      </c>
      <c r="K410" s="11">
        <f t="shared" si="475"/>
        <v>3303.8190366920144</v>
      </c>
      <c r="L410" s="24">
        <f t="shared" si="481"/>
        <v>36333.715570682172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L'!$B$264:$AV$384, 43)</f>
        <v>18.387495475259083</v>
      </c>
      <c r="S410" s="46">
        <f>VLOOKUP(I410, '[1]Lapse Rates'!$A$4:$F$24, 5)</f>
        <v>1.8563969E-3</v>
      </c>
      <c r="T410" s="33">
        <f>W409</f>
        <v>0.93366835822503436</v>
      </c>
      <c r="U410" s="33">
        <f t="shared" si="482"/>
        <v>1.7167822712255396E-2</v>
      </c>
      <c r="V410" s="39">
        <f t="shared" si="477"/>
        <v>1.7332590458370434E-3</v>
      </c>
      <c r="W410" s="32">
        <f t="shared" si="483"/>
        <v>0.91476727646694189</v>
      </c>
      <c r="X410" s="32"/>
      <c r="Y410" s="5">
        <f t="shared" ref="Y410:Z425" si="488">AA409</f>
        <v>0</v>
      </c>
      <c r="Z410" s="5">
        <f t="shared" si="478"/>
        <v>5.6228216170550418</v>
      </c>
      <c r="AA410" s="5">
        <f t="shared" si="484"/>
        <v>0</v>
      </c>
      <c r="AB410" s="5">
        <f t="shared" si="469"/>
        <v>5.5089938213940997</v>
      </c>
      <c r="AC410" s="32"/>
      <c r="AD410" s="5">
        <f t="shared" ref="AD410:AD424" si="489">$W410*J410</f>
        <v>302222.55421343894</v>
      </c>
      <c r="AE410" s="5">
        <f t="shared" si="471"/>
        <v>-3022.2255421343893</v>
      </c>
      <c r="AF410" s="5">
        <f t="shared" si="471"/>
        <v>-33236.894036517449</v>
      </c>
      <c r="AG410" s="5">
        <f t="shared" si="479"/>
        <v>-10338.960704178855</v>
      </c>
      <c r="AH410" s="5">
        <f t="shared" si="472"/>
        <v>255624.47393060831</v>
      </c>
      <c r="AI410" s="42">
        <f t="shared" si="487"/>
        <v>0</v>
      </c>
      <c r="AJ410" s="42">
        <f t="shared" ref="AJ410:AJ425" si="490">$D$6*SUM(Y410:Z410,AD410:AE410)</f>
        <v>29352.103841455613</v>
      </c>
      <c r="AK410" s="42">
        <f t="shared" si="485"/>
        <v>284976.5777720639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330381.90366920142</v>
      </c>
      <c r="K411" s="11">
        <f t="shared" si="475"/>
        <v>3303.8190366920144</v>
      </c>
      <c r="L411" s="24">
        <f t="shared" si="481"/>
        <v>36333.715570682172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L'!$B$264:$AV$384, 43)</f>
        <v>20.318554139897266</v>
      </c>
      <c r="S411" s="46">
        <f>VLOOKUP(I411, '[1]Lapse Rates'!$A$4:$F$24, 5)</f>
        <v>1.7512077999999999E-3</v>
      </c>
      <c r="T411" s="33">
        <f t="shared" ref="T411:T425" si="491">W410</f>
        <v>0.91476727646694189</v>
      </c>
      <c r="U411" s="33">
        <f t="shared" si="482"/>
        <v>1.8586748432299929E-2</v>
      </c>
      <c r="V411" s="39">
        <f t="shared" si="477"/>
        <v>1.6019475897336649E-3</v>
      </c>
      <c r="W411" s="32">
        <f t="shared" si="483"/>
        <v>0.89457858044490834</v>
      </c>
      <c r="X411" s="32"/>
      <c r="Y411" s="5">
        <f t="shared" si="488"/>
        <v>0</v>
      </c>
      <c r="Z411" s="5">
        <f t="shared" si="478"/>
        <v>5.5089938213940997</v>
      </c>
      <c r="AA411" s="5">
        <f t="shared" si="484"/>
        <v>0</v>
      </c>
      <c r="AB411" s="5">
        <f t="shared" si="469"/>
        <v>5.3874116392275671</v>
      </c>
      <c r="AC411" s="32"/>
      <c r="AD411" s="5">
        <f t="shared" si="489"/>
        <v>295552.57438908063</v>
      </c>
      <c r="AE411" s="5">
        <f t="shared" si="471"/>
        <v>-2955.5257438908066</v>
      </c>
      <c r="AF411" s="5">
        <f t="shared" si="471"/>
        <v>-32503.363697509922</v>
      </c>
      <c r="AG411" s="5">
        <f>-U411*M411</f>
        <v>-11193.478921635553</v>
      </c>
      <c r="AH411" s="5">
        <f t="shared" si="472"/>
        <v>248900.20602604438</v>
      </c>
      <c r="AI411" s="42">
        <f t="shared" si="487"/>
        <v>0</v>
      </c>
      <c r="AJ411" s="42">
        <f t="shared" si="490"/>
        <v>28704.310904387006</v>
      </c>
      <c r="AK411" s="42">
        <f t="shared" si="485"/>
        <v>277604.51693043136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330381.90366920142</v>
      </c>
      <c r="K412" s="11">
        <f t="shared" si="475"/>
        <v>3303.8190366920144</v>
      </c>
      <c r="L412" s="24">
        <f t="shared" si="481"/>
        <v>36333.715570682172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L'!$B$264:$AV$384, 43)</f>
        <v>22.300761789932686</v>
      </c>
      <c r="S412" s="46">
        <f>VLOOKUP(I412, '[1]Lapse Rates'!$A$4:$F$24, 5)</f>
        <v>1.6267663999999999E-3</v>
      </c>
      <c r="T412" s="33">
        <f t="shared" si="491"/>
        <v>0.89457858044490834</v>
      </c>
      <c r="U412" s="33">
        <f t="shared" si="482"/>
        <v>1.9949783824878036E-2</v>
      </c>
      <c r="V412" s="39">
        <f t="shared" si="477"/>
        <v>1.4552703768274738E-3</v>
      </c>
      <c r="W412" s="32">
        <f t="shared" si="483"/>
        <v>0.87317352624320288</v>
      </c>
      <c r="X412" s="32"/>
      <c r="Y412" s="5">
        <f t="shared" si="488"/>
        <v>0</v>
      </c>
      <c r="Z412" s="5">
        <f t="shared" si="478"/>
        <v>5.3874116392275671</v>
      </c>
      <c r="AA412" s="5">
        <f t="shared" si="484"/>
        <v>0</v>
      </c>
      <c r="AB412" s="5">
        <f t="shared" si="469"/>
        <v>5.258504195359178</v>
      </c>
      <c r="AC412" s="32"/>
      <c r="AD412" s="5">
        <f t="shared" si="489"/>
        <v>288480.73183377879</v>
      </c>
      <c r="AE412" s="5">
        <f t="shared" si="471"/>
        <v>-2884.8073183377878</v>
      </c>
      <c r="AF412" s="5">
        <f t="shared" si="471"/>
        <v>-31725.638546370119</v>
      </c>
      <c r="AG412" s="5">
        <f t="shared" ref="AG412:AG425" si="492">-U412*M412</f>
        <v>-12014.338363072475</v>
      </c>
      <c r="AH412" s="5">
        <f t="shared" si="472"/>
        <v>241855.9476059984</v>
      </c>
      <c r="AI412" s="42">
        <f t="shared" si="487"/>
        <v>0</v>
      </c>
      <c r="AJ412" s="42">
        <f t="shared" si="490"/>
        <v>28017.488700046571</v>
      </c>
      <c r="AK412" s="42">
        <f t="shared" si="485"/>
        <v>269873.43630604498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330381.90366920142</v>
      </c>
      <c r="K413" s="11">
        <f t="shared" si="475"/>
        <v>3303.8190366920144</v>
      </c>
      <c r="L413" s="24">
        <f t="shared" si="481"/>
        <v>36333.715570682172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L'!$B$264:$AV$384, 43)</f>
        <v>24.580390504432469</v>
      </c>
      <c r="S413" s="46">
        <f>VLOOKUP(I413, '[1]Lapse Rates'!$A$4:$F$24, 5)</f>
        <v>1.427546E-3</v>
      </c>
      <c r="T413" s="33">
        <f t="shared" si="491"/>
        <v>0.87317352624320288</v>
      </c>
      <c r="U413" s="33">
        <f t="shared" si="482"/>
        <v>2.146294625319024E-2</v>
      </c>
      <c r="V413" s="39">
        <f t="shared" si="477"/>
        <v>1.2464953746943793E-3</v>
      </c>
      <c r="W413" s="32">
        <f t="shared" si="483"/>
        <v>0.85046408461531831</v>
      </c>
      <c r="X413" s="32"/>
      <c r="Y413" s="5">
        <f t="shared" si="488"/>
        <v>0</v>
      </c>
      <c r="Z413" s="5">
        <f t="shared" si="478"/>
        <v>5.258504195359178</v>
      </c>
      <c r="AA413" s="5">
        <f t="shared" si="484"/>
        <v>0</v>
      </c>
      <c r="AB413" s="5">
        <f t="shared" si="469"/>
        <v>5.1217413521379855</v>
      </c>
      <c r="AC413" s="32"/>
      <c r="AD413" s="5">
        <f t="shared" si="489"/>
        <v>280977.94327749364</v>
      </c>
      <c r="AE413" s="5">
        <f t="shared" si="471"/>
        <v>-2809.7794327749366</v>
      </c>
      <c r="AF413" s="5">
        <f t="shared" si="471"/>
        <v>-30900.520153493551</v>
      </c>
      <c r="AG413" s="5">
        <f t="shared" si="492"/>
        <v>-12925.608659112504</v>
      </c>
      <c r="AH413" s="5">
        <f t="shared" si="472"/>
        <v>234342.03503211265</v>
      </c>
      <c r="AI413" s="42">
        <f t="shared" si="487"/>
        <v>0</v>
      </c>
      <c r="AJ413" s="42">
        <f t="shared" si="490"/>
        <v>27288.812732428472</v>
      </c>
      <c r="AK413" s="42">
        <f t="shared" si="485"/>
        <v>261630.8477645411</v>
      </c>
    </row>
    <row r="414" spans="1:39" ht="15" x14ac:dyDescent="0.2">
      <c r="A414" s="12"/>
      <c r="B414" s="13">
        <v>1</v>
      </c>
      <c r="C414" s="10">
        <f>$H$404*0.14+$B$417</f>
        <v>46245.172680758216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330381.90366920142</v>
      </c>
      <c r="K414" s="11">
        <f t="shared" si="475"/>
        <v>3303.8190366920144</v>
      </c>
      <c r="L414" s="24">
        <f t="shared" si="481"/>
        <v>36333.715570682172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L'!$B$264:$AV$384, 43)</f>
        <v>27.202389742231126</v>
      </c>
      <c r="S414" s="46">
        <f>VLOOKUP(I414, '[1]Lapse Rates'!$A$4:$F$24, 5)</f>
        <v>1.4710299999999999E-3</v>
      </c>
      <c r="T414" s="33">
        <f t="shared" si="491"/>
        <v>0.85046408461531831</v>
      </c>
      <c r="U414" s="33">
        <f t="shared" si="482"/>
        <v>2.3134655491475718E-2</v>
      </c>
      <c r="V414" s="39">
        <f t="shared" si="477"/>
        <v>1.2510581823916716E-3</v>
      </c>
      <c r="W414" s="32">
        <f t="shared" si="483"/>
        <v>0.82607837094145087</v>
      </c>
      <c r="X414" s="32"/>
      <c r="Y414" s="5">
        <f t="shared" si="488"/>
        <v>0</v>
      </c>
      <c r="Z414" s="5">
        <f t="shared" si="478"/>
        <v>5.1217413521379855</v>
      </c>
      <c r="AA414" s="5">
        <f t="shared" si="484"/>
        <v>0</v>
      </c>
      <c r="AB414" s="5">
        <f t="shared" si="469"/>
        <v>4.9748835125369899</v>
      </c>
      <c r="AC414" s="32"/>
      <c r="AD414" s="5">
        <f t="shared" si="489"/>
        <v>272921.34477158927</v>
      </c>
      <c r="AE414" s="5">
        <f t="shared" si="471"/>
        <v>-2729.2134477158929</v>
      </c>
      <c r="AF414" s="5">
        <f t="shared" si="471"/>
        <v>-30014.496568879156</v>
      </c>
      <c r="AG414" s="5">
        <f t="shared" si="492"/>
        <v>-13932.36044197593</v>
      </c>
      <c r="AH414" s="5">
        <f t="shared" si="472"/>
        <v>226245.27431301825</v>
      </c>
      <c r="AI414" s="42">
        <f t="shared" si="487"/>
        <v>0</v>
      </c>
      <c r="AJ414" s="42">
        <f t="shared" si="490"/>
        <v>26506.350525698621</v>
      </c>
      <c r="AK414" s="42">
        <f t="shared" si="485"/>
        <v>252751.62483871687</v>
      </c>
    </row>
    <row r="415" spans="1:39" ht="15" x14ac:dyDescent="0.2">
      <c r="A415" s="12"/>
      <c r="B415" s="70" t="s">
        <v>49</v>
      </c>
      <c r="C415" s="10">
        <f>$H$404*0.11+$B$417</f>
        <v>36333.715570682172</v>
      </c>
      <c r="D415" s="1"/>
      <c r="E415" s="1"/>
      <c r="F415" s="1"/>
      <c r="I415" s="2">
        <f t="shared" si="474"/>
        <v>10</v>
      </c>
      <c r="J415" s="11">
        <f t="shared" si="464"/>
        <v>330381.90366920142</v>
      </c>
      <c r="K415" s="11">
        <f t="shared" si="475"/>
        <v>3303.8190366920144</v>
      </c>
      <c r="L415" s="24">
        <f t="shared" si="481"/>
        <v>36333.715570682172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L'!$B$264:$AV$384, 43)</f>
        <v>30.31916366419895</v>
      </c>
      <c r="S415" s="46">
        <f>VLOOKUP(I415, '[1]Lapse Rates'!$A$4:$F$24, 5)</f>
        <v>1.273365E-3</v>
      </c>
      <c r="T415" s="33">
        <f t="shared" si="491"/>
        <v>0.82607837094145087</v>
      </c>
      <c r="U415" s="33">
        <f t="shared" si="482"/>
        <v>2.5046005328028698E-2</v>
      </c>
      <c r="V415" s="39">
        <f t="shared" si="477"/>
        <v>1.0518992848138607E-3</v>
      </c>
      <c r="W415" s="32">
        <f t="shared" si="483"/>
        <v>0.79998046632860831</v>
      </c>
      <c r="X415" s="32"/>
      <c r="Y415" s="5">
        <f t="shared" si="488"/>
        <v>0</v>
      </c>
      <c r="Z415" s="5">
        <f t="shared" si="478"/>
        <v>4.9748835125369899</v>
      </c>
      <c r="AA415" s="5">
        <f t="shared" si="484"/>
        <v>0</v>
      </c>
      <c r="AB415" s="5">
        <f t="shared" si="469"/>
        <v>4.8177143625661145</v>
      </c>
      <c r="AC415" s="32"/>
      <c r="AD415" s="5">
        <f t="shared" si="489"/>
        <v>264299.06936382112</v>
      </c>
      <c r="AE415" s="5">
        <f t="shared" si="471"/>
        <v>-2642.9906936382113</v>
      </c>
      <c r="AF415" s="5">
        <f t="shared" si="471"/>
        <v>-29066.262725685341</v>
      </c>
      <c r="AG415" s="5">
        <f t="shared" si="492"/>
        <v>-15083.430742693394</v>
      </c>
      <c r="AH415" s="5">
        <f>SUM(AD415:AG415)</f>
        <v>217506.38520180417</v>
      </c>
      <c r="AI415" s="42">
        <f t="shared" si="487"/>
        <v>0</v>
      </c>
      <c r="AJ415" s="42">
        <f t="shared" si="490"/>
        <v>25668.949353617525</v>
      </c>
      <c r="AK415" s="42">
        <f t="shared" si="485"/>
        <v>243175.33455542169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330381.90366920142</v>
      </c>
      <c r="K416" s="11">
        <f t="shared" si="475"/>
        <v>3303.8190366920144</v>
      </c>
      <c r="L416" s="24">
        <f t="shared" si="481"/>
        <v>36333.715570682172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L'!$B$264:$AV$384, 43)</f>
        <v>33.900663065190372</v>
      </c>
      <c r="S416" s="46">
        <f>VLOOKUP(I416, '[1]Lapse Rates'!$A$4:$F$24, 5)</f>
        <v>1.2241776999999999E-3</v>
      </c>
      <c r="T416" s="33">
        <f t="shared" si="491"/>
        <v>0.79998046632860831</v>
      </c>
      <c r="U416" s="33">
        <f t="shared" si="482"/>
        <v>2.7119868247740021E-2</v>
      </c>
      <c r="V416" s="39">
        <f t="shared" si="477"/>
        <v>9.793182473150832E-4</v>
      </c>
      <c r="W416" s="32">
        <f t="shared" si="483"/>
        <v>0.77188127983355326</v>
      </c>
      <c r="X416" s="31"/>
      <c r="Y416" s="5">
        <f t="shared" si="488"/>
        <v>0</v>
      </c>
      <c r="Z416" s="5">
        <f t="shared" si="478"/>
        <v>4.8177143625661145</v>
      </c>
      <c r="AA416" s="5">
        <f t="shared" si="484"/>
        <v>0</v>
      </c>
      <c r="AB416" s="5">
        <f t="shared" si="469"/>
        <v>4.648492912728809</v>
      </c>
      <c r="AC416" s="32"/>
      <c r="AD416" s="5">
        <f t="shared" si="489"/>
        <v>255015.6066380289</v>
      </c>
      <c r="AE416" s="5">
        <f t="shared" si="471"/>
        <v>-2550.1560663802893</v>
      </c>
      <c r="AF416" s="5">
        <f t="shared" si="471"/>
        <v>-28045.314875806456</v>
      </c>
      <c r="AG416" s="5">
        <f t="shared" si="492"/>
        <v>-16332.371134968225</v>
      </c>
      <c r="AH416" s="5">
        <f t="shared" ref="AH416:AH425" si="493">SUM(AD416:AG416)</f>
        <v>208087.76456087394</v>
      </c>
      <c r="AI416" s="42">
        <f t="shared" si="487"/>
        <v>0</v>
      </c>
      <c r="AJ416" s="42">
        <f t="shared" si="490"/>
        <v>24767.333318857698</v>
      </c>
      <c r="AK416" s="42">
        <f t="shared" ref="AK416:AK425" si="494">SUM(AH416:AJ416)</f>
        <v>232855.09787973165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330381.90366920142</v>
      </c>
      <c r="K417" s="11">
        <f t="shared" si="475"/>
        <v>3303.8190366920144</v>
      </c>
      <c r="L417" s="24">
        <f t="shared" si="481"/>
        <v>36333.715570682172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L'!$B$264:$AV$384, 43)</f>
        <v>37.99824666946882</v>
      </c>
      <c r="S417" s="46">
        <f>VLOOKUP(I417, '[1]Lapse Rates'!$A$4:$F$24, 5)</f>
        <v>1.0124068E-3</v>
      </c>
      <c r="T417" s="33">
        <f t="shared" si="491"/>
        <v>0.77188127983355326</v>
      </c>
      <c r="U417" s="33">
        <f t="shared" si="482"/>
        <v>2.9330135270660643E-2</v>
      </c>
      <c r="V417" s="39">
        <f t="shared" si="477"/>
        <v>7.8145785649619216E-4</v>
      </c>
      <c r="W417" s="32">
        <f t="shared" si="483"/>
        <v>0.74176968670639643</v>
      </c>
      <c r="X417" s="31"/>
      <c r="Y417" s="5">
        <f t="shared" si="488"/>
        <v>0</v>
      </c>
      <c r="Z417" s="5">
        <f t="shared" si="478"/>
        <v>4.648492912728809</v>
      </c>
      <c r="AA417" s="5">
        <f t="shared" si="484"/>
        <v>0</v>
      </c>
      <c r="AB417" s="5">
        <f t="shared" si="469"/>
        <v>4.4671521665550644</v>
      </c>
      <c r="AC417" s="32"/>
      <c r="AD417" s="5">
        <f t="shared" si="489"/>
        <v>245067.28117816639</v>
      </c>
      <c r="AE417" s="5">
        <f t="shared" si="471"/>
        <v>-2450.6728117816638</v>
      </c>
      <c r="AF417" s="5">
        <f t="shared" si="471"/>
        <v>-26951.248815744231</v>
      </c>
      <c r="AG417" s="5">
        <f t="shared" si="492"/>
        <v>-17663.458033914689</v>
      </c>
      <c r="AH417" s="5">
        <f t="shared" si="493"/>
        <v>198001.9015167258</v>
      </c>
      <c r="AI417" s="42">
        <f t="shared" si="487"/>
        <v>0</v>
      </c>
      <c r="AJ417" s="42">
        <f t="shared" si="490"/>
        <v>23801.145297897081</v>
      </c>
      <c r="AK417" s="42">
        <f t="shared" si="494"/>
        <v>221803.04681462288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330381.90366920142</v>
      </c>
      <c r="K418" s="11">
        <f t="shared" si="475"/>
        <v>3303.8190366920144</v>
      </c>
      <c r="L418" s="24">
        <f t="shared" si="481"/>
        <v>36333.715570682172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L'!$B$264:$AV$384, 43)</f>
        <v>42.713701322119292</v>
      </c>
      <c r="S418" s="46">
        <f>VLOOKUP(I418, '[1]Lapse Rates'!$A$4:$F$24, 5)</f>
        <v>8.7385670000000003E-4</v>
      </c>
      <c r="T418" s="33">
        <f t="shared" si="491"/>
        <v>0.74176968670639643</v>
      </c>
      <c r="U418" s="33">
        <f t="shared" si="482"/>
        <v>3.1683728847779022E-2</v>
      </c>
      <c r="V418" s="39">
        <f t="shared" si="477"/>
        <v>6.4820041058528542E-4</v>
      </c>
      <c r="W418" s="32">
        <f t="shared" si="483"/>
        <v>0.70943775744803217</v>
      </c>
      <c r="X418" s="31"/>
      <c r="Y418" s="5">
        <f t="shared" si="488"/>
        <v>0</v>
      </c>
      <c r="Z418" s="5">
        <f t="shared" si="478"/>
        <v>4.4671521665550644</v>
      </c>
      <c r="AA418" s="5">
        <f t="shared" si="484"/>
        <v>0</v>
      </c>
      <c r="AB418" s="5">
        <f t="shared" si="469"/>
        <v>4.2724399123017092</v>
      </c>
      <c r="AC418" s="32"/>
      <c r="AD418" s="5">
        <f t="shared" si="489"/>
        <v>234385.39684049005</v>
      </c>
      <c r="AE418" s="5">
        <f t="shared" si="471"/>
        <v>-2343.8539684049006</v>
      </c>
      <c r="AF418" s="5">
        <f t="shared" si="471"/>
        <v>-25776.50969421941</v>
      </c>
      <c r="AG418" s="5">
        <f t="shared" si="492"/>
        <v>-19080.860340269111</v>
      </c>
      <c r="AH418" s="5">
        <f t="shared" si="493"/>
        <v>187184.17283759662</v>
      </c>
      <c r="AI418" s="42">
        <f t="shared" si="487"/>
        <v>0</v>
      </c>
      <c r="AJ418" s="42">
        <f t="shared" si="490"/>
        <v>22763.713583379093</v>
      </c>
      <c r="AK418" s="42">
        <f t="shared" si="494"/>
        <v>209947.8864209757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330381.90366920142</v>
      </c>
      <c r="K419" s="11">
        <f t="shared" si="475"/>
        <v>3303.8190366920144</v>
      </c>
      <c r="L419" s="24">
        <f t="shared" si="481"/>
        <v>36333.715570682172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L'!$B$264:$AV$384, 43)</f>
        <v>47.959481428291824</v>
      </c>
      <c r="S419" s="46">
        <f>VLOOKUP(I419, '[1]Lapse Rates'!$A$4:$F$24, 5)</f>
        <v>8.3940749999999998E-4</v>
      </c>
      <c r="T419" s="33">
        <f t="shared" si="491"/>
        <v>0.70943775744803217</v>
      </c>
      <c r="U419" s="33">
        <f t="shared" si="482"/>
        <v>3.4024266952857901E-2</v>
      </c>
      <c r="V419" s="39">
        <f t="shared" si="477"/>
        <v>5.9550737438505909E-4</v>
      </c>
      <c r="W419" s="32">
        <f t="shared" si="483"/>
        <v>0.67481798312078922</v>
      </c>
      <c r="X419" s="31"/>
      <c r="Y419" s="5">
        <f t="shared" si="488"/>
        <v>0</v>
      </c>
      <c r="Z419" s="5">
        <f t="shared" si="478"/>
        <v>4.2724399123017092</v>
      </c>
      <c r="AA419" s="5">
        <f t="shared" si="484"/>
        <v>0</v>
      </c>
      <c r="AB419" s="5">
        <f t="shared" si="469"/>
        <v>4.0639495915684973</v>
      </c>
      <c r="AC419" s="32"/>
      <c r="AD419" s="5">
        <f t="shared" si="489"/>
        <v>222947.64989365736</v>
      </c>
      <c r="AE419" s="5">
        <f t="shared" si="471"/>
        <v>-2229.476498936574</v>
      </c>
      <c r="AF419" s="5">
        <f t="shared" si="471"/>
        <v>-24518.64466069216</v>
      </c>
      <c r="AG419" s="5">
        <f t="shared" si="492"/>
        <v>-20490.400262752661</v>
      </c>
      <c r="AH419" s="5">
        <f t="shared" si="493"/>
        <v>175709.12847127597</v>
      </c>
      <c r="AI419" s="42">
        <f t="shared" si="487"/>
        <v>0</v>
      </c>
      <c r="AJ419" s="42">
        <f t="shared" si="490"/>
        <v>21652.871936377509</v>
      </c>
      <c r="AK419" s="42">
        <f t="shared" si="494"/>
        <v>197362.00040765348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330381.90366920142</v>
      </c>
      <c r="K420" s="11">
        <f t="shared" si="475"/>
        <v>3303.8190366920144</v>
      </c>
      <c r="L420" s="24">
        <f t="shared" si="481"/>
        <v>36333.715570682172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L'!$B$264:$AV$384, 43)</f>
        <v>53.766305648102907</v>
      </c>
      <c r="S420" s="46">
        <f>VLOOKUP(I420, '[1]Lapse Rates'!$A$4:$F$24, 5)</f>
        <v>7.2940090000000004E-4</v>
      </c>
      <c r="T420" s="33">
        <f t="shared" si="491"/>
        <v>0.67481798312078922</v>
      </c>
      <c r="U420" s="33">
        <f t="shared" si="482"/>
        <v>3.6282469937308708E-2</v>
      </c>
      <c r="V420" s="39">
        <f t="shared" si="477"/>
        <v>4.922128442244885E-4</v>
      </c>
      <c r="W420" s="32">
        <f t="shared" si="483"/>
        <v>0.63804330033925605</v>
      </c>
      <c r="X420" s="31"/>
      <c r="Y420" s="5">
        <f t="shared" si="488"/>
        <v>0</v>
      </c>
      <c r="Z420" s="5">
        <f t="shared" si="478"/>
        <v>4.0639495915684973</v>
      </c>
      <c r="AA420" s="5">
        <f t="shared" si="484"/>
        <v>0</v>
      </c>
      <c r="AB420" s="5">
        <f t="shared" si="469"/>
        <v>3.8424817872000983</v>
      </c>
      <c r="AC420" s="32"/>
      <c r="AD420" s="5">
        <f t="shared" si="489"/>
        <v>210797.96018946345</v>
      </c>
      <c r="AE420" s="5">
        <f t="shared" si="471"/>
        <v>-2107.9796018946345</v>
      </c>
      <c r="AF420" s="5">
        <f t="shared" si="471"/>
        <v>-23182.483796305871</v>
      </c>
      <c r="AG420" s="5">
        <f t="shared" si="492"/>
        <v>-21850.355587875485</v>
      </c>
      <c r="AH420" s="5">
        <f t="shared" si="493"/>
        <v>163657.14120338747</v>
      </c>
      <c r="AI420" s="42">
        <f t="shared" si="487"/>
        <v>0</v>
      </c>
      <c r="AJ420" s="42">
        <f t="shared" si="490"/>
        <v>20472.885769095436</v>
      </c>
      <c r="AK420" s="42">
        <f t="shared" si="494"/>
        <v>184130.02697248291</v>
      </c>
    </row>
    <row r="421" spans="1:37" ht="15" x14ac:dyDescent="0.2">
      <c r="I421" s="2">
        <f t="shared" si="474"/>
        <v>16</v>
      </c>
      <c r="J421" s="11">
        <f t="shared" si="464"/>
        <v>330381.90366920142</v>
      </c>
      <c r="K421" s="11">
        <f t="shared" si="475"/>
        <v>3303.8190366920144</v>
      </c>
      <c r="L421" s="24">
        <f t="shared" si="481"/>
        <v>36333.715570682172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L'!$B$264:$AV$384, 43)</f>
        <v>60.066373682016959</v>
      </c>
      <c r="S421" s="46">
        <f>VLOOKUP(I421, '[1]Lapse Rates'!$A$4:$F$24, 5)</f>
        <v>6.1234970000000001E-4</v>
      </c>
      <c r="T421" s="33">
        <f t="shared" si="491"/>
        <v>0.63804330033925605</v>
      </c>
      <c r="U421" s="33">
        <f t="shared" si="482"/>
        <v>3.8324947303485131E-2</v>
      </c>
      <c r="V421" s="39">
        <f t="shared" si="477"/>
        <v>3.9070562354975337E-4</v>
      </c>
      <c r="W421" s="32">
        <f t="shared" si="483"/>
        <v>0.59932764741222111</v>
      </c>
      <c r="X421" s="31"/>
      <c r="Y421" s="5">
        <f t="shared" si="488"/>
        <v>0</v>
      </c>
      <c r="Z421" s="5">
        <f t="shared" si="478"/>
        <v>3.8424817872000983</v>
      </c>
      <c r="AA421" s="5">
        <f t="shared" si="484"/>
        <v>0</v>
      </c>
      <c r="AB421" s="5">
        <f t="shared" si="469"/>
        <v>3.6093248977341452</v>
      </c>
      <c r="AC421" s="32"/>
      <c r="AD421" s="5">
        <f t="shared" si="489"/>
        <v>198007.00907363356</v>
      </c>
      <c r="AE421" s="5">
        <f t="shared" si="471"/>
        <v>-1980.0700907363355</v>
      </c>
      <c r="AF421" s="5">
        <f t="shared" si="471"/>
        <v>-21775.800274721732</v>
      </c>
      <c r="AG421" s="5">
        <f t="shared" si="492"/>
        <v>-23080.394689630546</v>
      </c>
      <c r="AH421" s="5">
        <f t="shared" si="493"/>
        <v>151170.74401854494</v>
      </c>
      <c r="AI421" s="42">
        <f t="shared" si="487"/>
        <v>0</v>
      </c>
      <c r="AJ421" s="42">
        <f t="shared" si="490"/>
        <v>19230.619661685541</v>
      </c>
      <c r="AK421" s="42">
        <f t="shared" si="494"/>
        <v>170401.36368023048</v>
      </c>
    </row>
    <row r="422" spans="1:37" ht="15" x14ac:dyDescent="0.2">
      <c r="I422" s="2">
        <f t="shared" si="474"/>
        <v>17</v>
      </c>
      <c r="J422" s="11">
        <f t="shared" si="464"/>
        <v>330381.90366920142</v>
      </c>
      <c r="K422" s="11">
        <f t="shared" si="475"/>
        <v>3303.8190366920144</v>
      </c>
      <c r="L422" s="24">
        <f t="shared" si="481"/>
        <v>36333.715570682172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L'!$B$264:$AV$384, 43)</f>
        <v>66.952562285810572</v>
      </c>
      <c r="S422" s="46">
        <f>VLOOKUP(I422, '[1]Lapse Rates'!$A$4:$F$24, 5)</f>
        <v>4.6742110000000002E-4</v>
      </c>
      <c r="T422" s="33">
        <f t="shared" si="491"/>
        <v>0.59932764741222111</v>
      </c>
      <c r="U422" s="33">
        <f t="shared" si="482"/>
        <v>4.0126521642975047E-2</v>
      </c>
      <c r="V422" s="39">
        <f t="shared" si="477"/>
        <v>2.8013838821383253E-4</v>
      </c>
      <c r="W422" s="32">
        <f t="shared" si="483"/>
        <v>0.55892098738103224</v>
      </c>
      <c r="X422" s="31"/>
      <c r="Y422" s="5">
        <f t="shared" si="488"/>
        <v>0</v>
      </c>
      <c r="Z422" s="5">
        <f t="shared" si="478"/>
        <v>3.6093248977341452</v>
      </c>
      <c r="AA422" s="5">
        <f t="shared" si="484"/>
        <v>0</v>
      </c>
      <c r="AB422" s="5">
        <f t="shared" si="469"/>
        <v>3.3659842730949165</v>
      </c>
      <c r="AC422" s="32"/>
      <c r="AD422" s="5">
        <f t="shared" si="489"/>
        <v>184657.37981161513</v>
      </c>
      <c r="AE422" s="5">
        <f t="shared" si="471"/>
        <v>-1846.5737981161515</v>
      </c>
      <c r="AF422" s="5">
        <f t="shared" si="471"/>
        <v>-20307.676181987266</v>
      </c>
      <c r="AG422" s="5">
        <f t="shared" si="492"/>
        <v>-24165.35500252722</v>
      </c>
      <c r="AH422" s="5">
        <f t="shared" si="493"/>
        <v>138337.77482898449</v>
      </c>
      <c r="AI422" s="42">
        <f t="shared" si="487"/>
        <v>0</v>
      </c>
      <c r="AJ422" s="42">
        <f t="shared" si="490"/>
        <v>17934.094144696719</v>
      </c>
      <c r="AK422" s="42">
        <f t="shared" si="494"/>
        <v>156271.86897368121</v>
      </c>
    </row>
    <row r="423" spans="1:37" ht="15" x14ac:dyDescent="0.2">
      <c r="I423" s="2">
        <f t="shared" si="474"/>
        <v>18</v>
      </c>
      <c r="J423" s="11">
        <f t="shared" si="464"/>
        <v>330381.90366920142</v>
      </c>
      <c r="K423" s="11">
        <f t="shared" si="475"/>
        <v>3303.8190366920144</v>
      </c>
      <c r="L423" s="24">
        <f t="shared" si="481"/>
        <v>36333.715570682172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L'!$B$264:$AV$384, 43)</f>
        <v>74.66381350352691</v>
      </c>
      <c r="S423" s="46">
        <f>VLOOKUP(I423, '[1]Lapse Rates'!$A$4:$F$24, 5)</f>
        <v>4.0205260000000001E-4</v>
      </c>
      <c r="T423" s="33">
        <f t="shared" si="491"/>
        <v>0.55892098738103224</v>
      </c>
      <c r="U423" s="33">
        <f t="shared" si="482"/>
        <v>4.1731172365024508E-2</v>
      </c>
      <c r="V423" s="39">
        <f t="shared" si="477"/>
        <v>2.2471563617111121E-4</v>
      </c>
      <c r="W423" s="32">
        <f t="shared" si="483"/>
        <v>0.51696509937983659</v>
      </c>
      <c r="X423" s="31"/>
      <c r="Y423" s="5">
        <f t="shared" si="488"/>
        <v>0</v>
      </c>
      <c r="Z423" s="5">
        <f t="shared" si="488"/>
        <v>3.3659842730949165</v>
      </c>
      <c r="AA423" s="5">
        <f t="shared" si="484"/>
        <v>0</v>
      </c>
      <c r="AB423" s="5">
        <f t="shared" si="469"/>
        <v>3.1133137483441962</v>
      </c>
      <c r="AC423" s="32"/>
      <c r="AD423" s="5">
        <f t="shared" si="489"/>
        <v>170795.9136636483</v>
      </c>
      <c r="AE423" s="5">
        <f t="shared" si="471"/>
        <v>-1707.9591366364832</v>
      </c>
      <c r="AF423" s="5">
        <f t="shared" si="471"/>
        <v>-18783.262880836424</v>
      </c>
      <c r="AG423" s="5">
        <f t="shared" si="492"/>
        <v>-25131.722202216344</v>
      </c>
      <c r="AH423" s="5">
        <f t="shared" si="493"/>
        <v>125172.96944395905</v>
      </c>
      <c r="AI423" s="42">
        <f t="shared" si="487"/>
        <v>0</v>
      </c>
      <c r="AJ423" s="42">
        <f t="shared" si="490"/>
        <v>16587.85854215705</v>
      </c>
      <c r="AK423" s="42">
        <f t="shared" si="494"/>
        <v>141760.82798611611</v>
      </c>
    </row>
    <row r="424" spans="1:37" ht="15" x14ac:dyDescent="0.2">
      <c r="I424" s="2">
        <f t="shared" si="474"/>
        <v>19</v>
      </c>
      <c r="J424" s="11">
        <f t="shared" si="464"/>
        <v>330381.90366920142</v>
      </c>
      <c r="K424" s="11">
        <f t="shared" si="475"/>
        <v>3303.8190366920144</v>
      </c>
      <c r="L424" s="24">
        <f t="shared" si="481"/>
        <v>36333.715570682172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L'!$B$264:$AV$384, 43)</f>
        <v>83.287514397454501</v>
      </c>
      <c r="S424" s="46">
        <f>VLOOKUP(I424, '[1]Lapse Rates'!$A$4:$F$24, 5)</f>
        <v>3.3283375800000001E-2</v>
      </c>
      <c r="T424" s="33">
        <f t="shared" si="491"/>
        <v>0.51696509937983659</v>
      </c>
      <c r="U424" s="33">
        <f t="shared" si="482"/>
        <v>4.3056738157579641E-2</v>
      </c>
      <c r="V424" s="39">
        <f t="shared" si="477"/>
        <v>1.720634367814345E-2</v>
      </c>
      <c r="W424" s="32">
        <f t="shared" si="483"/>
        <v>0.45670201754411349</v>
      </c>
      <c r="X424" s="31"/>
      <c r="Y424" s="5">
        <f t="shared" si="488"/>
        <v>0</v>
      </c>
      <c r="Z424" s="5">
        <f t="shared" si="488"/>
        <v>3.1133137483441962</v>
      </c>
      <c r="AA424" s="5">
        <f t="shared" si="484"/>
        <v>0</v>
      </c>
      <c r="AB424" s="5">
        <f t="shared" si="469"/>
        <v>2.750391993235739</v>
      </c>
      <c r="AC424" s="32"/>
      <c r="AD424" s="5">
        <f t="shared" si="489"/>
        <v>150886.08196578923</v>
      </c>
      <c r="AE424" s="5">
        <f t="shared" si="471"/>
        <v>-1508.8608196578925</v>
      </c>
      <c r="AF424" s="5">
        <f t="shared" si="471"/>
        <v>-16593.681206004519</v>
      </c>
      <c r="AG424" s="5">
        <f t="shared" si="492"/>
        <v>-25930.016363901028</v>
      </c>
      <c r="AH424" s="5">
        <f t="shared" si="493"/>
        <v>106853.52357622579</v>
      </c>
      <c r="AI424" s="42">
        <f t="shared" si="487"/>
        <v>0</v>
      </c>
      <c r="AJ424" s="42">
        <f t="shared" si="490"/>
        <v>14654.2108105142</v>
      </c>
      <c r="AK424" s="42">
        <f t="shared" si="494"/>
        <v>121507.73438673999</v>
      </c>
    </row>
    <row r="425" spans="1:37" ht="15" x14ac:dyDescent="0.2">
      <c r="I425" s="2">
        <f t="shared" si="474"/>
        <v>20</v>
      </c>
      <c r="J425" s="11">
        <f t="shared" si="464"/>
        <v>330381.90366920142</v>
      </c>
      <c r="K425" s="11">
        <f t="shared" si="475"/>
        <v>3303.8190366920144</v>
      </c>
      <c r="L425" s="24">
        <f t="shared" si="481"/>
        <v>36333.715570682172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L'!$B$264:$AV$384, 43)</f>
        <v>92.968206702474987</v>
      </c>
      <c r="S425" s="46">
        <f>VLOOKUP(I425, '[1]Lapse Rates'!$A$4:$F$24, 5)</f>
        <v>0</v>
      </c>
      <c r="T425" s="33">
        <f t="shared" si="491"/>
        <v>0.45670201754411349</v>
      </c>
      <c r="U425" s="33">
        <f t="shared" si="482"/>
        <v>4.2458767568478502E-2</v>
      </c>
      <c r="V425" s="39">
        <f t="shared" si="477"/>
        <v>0</v>
      </c>
      <c r="W425" s="32">
        <f t="shared" si="483"/>
        <v>0.414243249975635</v>
      </c>
      <c r="X425" s="31"/>
      <c r="Y425" s="5">
        <f t="shared" si="488"/>
        <v>0</v>
      </c>
      <c r="Z425" s="5">
        <f t="shared" si="488"/>
        <v>2.750391993235739</v>
      </c>
      <c r="AA425" s="5">
        <f t="shared" si="484"/>
        <v>0</v>
      </c>
      <c r="AB425" s="5">
        <f t="shared" si="469"/>
        <v>2.494692981895767</v>
      </c>
      <c r="AC425" s="32"/>
      <c r="AD425" s="5">
        <f>$W425*J425</f>
        <v>136858.47350906717</v>
      </c>
      <c r="AE425" s="5">
        <f t="shared" si="471"/>
        <v>-1368.5847350906718</v>
      </c>
      <c r="AF425" s="5">
        <f t="shared" si="471"/>
        <v>-15050.996421689717</v>
      </c>
      <c r="AG425" s="5">
        <f t="shared" si="492"/>
        <v>-25569.901133997239</v>
      </c>
      <c r="AH425" s="5">
        <f t="shared" si="493"/>
        <v>94868.99121828955</v>
      </c>
      <c r="AI425" s="42">
        <f t="shared" si="487"/>
        <v>0</v>
      </c>
      <c r="AJ425" s="42">
        <f t="shared" si="490"/>
        <v>13291.827902181632</v>
      </c>
      <c r="AK425" s="42">
        <f t="shared" si="494"/>
        <v>108160.81912047118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5312411.1906006765</v>
      </c>
      <c r="AE428" s="21">
        <f t="shared" ref="AE428:AK428" si="495">SUM(AE405:AE425)</f>
        <v>-178719.84096768362</v>
      </c>
      <c r="AF428" s="21">
        <f t="shared" si="495"/>
        <v>-558366.14623279159</v>
      </c>
      <c r="AG428" s="21">
        <f t="shared" si="495"/>
        <v>-329735.65632457443</v>
      </c>
      <c r="AH428" s="21">
        <f t="shared" si="495"/>
        <v>4245589.5470756274</v>
      </c>
      <c r="AI428" s="21">
        <f t="shared" si="495"/>
        <v>0</v>
      </c>
      <c r="AJ428" s="21">
        <f t="shared" si="495"/>
        <v>484178.09743681806</v>
      </c>
      <c r="AK428" s="21">
        <f t="shared" si="495"/>
        <v>4729767.6445124457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2715781.1623998228</v>
      </c>
      <c r="AE430" s="21">
        <f t="shared" ref="AE430:AK430" si="496">AE405+NPV($D$6,AE406:AE425)</f>
        <v>-153044.17016525753</v>
      </c>
      <c r="AF430" s="21">
        <f t="shared" si="496"/>
        <v>-275998.22303204396</v>
      </c>
      <c r="AG430" s="21">
        <f t="shared" si="496"/>
        <v>-115913.43739062443</v>
      </c>
      <c r="AH430" s="21">
        <f t="shared" si="496"/>
        <v>2170825.331811897</v>
      </c>
      <c r="AI430" s="21">
        <f t="shared" si="496"/>
        <v>0</v>
      </c>
      <c r="AJ430" s="21">
        <f t="shared" si="496"/>
        <v>231962.60828966528</v>
      </c>
      <c r="AK430" s="21">
        <f t="shared" si="496"/>
        <v>2402787.9401015621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3983683.374788878</v>
      </c>
      <c r="AE432" s="21">
        <f t="shared" ref="AE432:AK432" si="497">AE405+NPV($D$7,AE406:AE425)</f>
        <v>-165546.8978623765</v>
      </c>
      <c r="AF432" s="21">
        <f t="shared" si="497"/>
        <v>-413496.84113421896</v>
      </c>
      <c r="AG432" s="21">
        <f t="shared" si="497"/>
        <v>-213976.35056475273</v>
      </c>
      <c r="AH432" s="21">
        <f t="shared" si="497"/>
        <v>3190663.2852275292</v>
      </c>
      <c r="AI432" s="21">
        <f t="shared" si="497"/>
        <v>0</v>
      </c>
      <c r="AJ432" s="21">
        <f t="shared" si="497"/>
        <v>355119.66732302005</v>
      </c>
      <c r="AK432" s="21">
        <f t="shared" si="497"/>
        <v>3545782.95255055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306049.50015536876</v>
      </c>
    </row>
    <row r="436" spans="1:39" ht="15" x14ac:dyDescent="0.2">
      <c r="G436" s="58" t="s">
        <v>123</v>
      </c>
      <c r="H436" s="57"/>
      <c r="I436" s="57"/>
      <c r="J436" s="11">
        <f>H$435</f>
        <v>306049.50015536876</v>
      </c>
      <c r="K436" s="11">
        <f>J436*$C$10</f>
        <v>122419.80006214751</v>
      </c>
      <c r="L436" s="24">
        <f>$C$445</f>
        <v>43022.789813821641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306049.50015536876</v>
      </c>
      <c r="AE436" s="5">
        <f>-$W436*K436</f>
        <v>-122419.80006214751</v>
      </c>
      <c r="AF436" s="5">
        <f>-$W436*L436</f>
        <v>-43022.789813821641</v>
      </c>
      <c r="AG436" s="5"/>
      <c r="AH436" s="5">
        <f>SUM(AD436:AG436)</f>
        <v>140606.91027939963</v>
      </c>
      <c r="AI436" s="42">
        <f>Y436-AA436</f>
        <v>0</v>
      </c>
      <c r="AJ436" s="42"/>
      <c r="AK436" s="42">
        <f>SUM(AH436:AJ436)</f>
        <v>140606.91027939963</v>
      </c>
      <c r="AL436" s="6" t="s">
        <v>39</v>
      </c>
      <c r="AM436" s="36">
        <f>AK463</f>
        <v>3402513.2221852373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306049.50015536876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L'!$B$264:$AV$384, 46)</f>
        <v>10.542737772511343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1.0542737772511343E-2</v>
      </c>
      <c r="V437" s="39">
        <f>MIN(S437*T437,T437-U437)</f>
        <v>2.3220462500000002E-3</v>
      </c>
      <c r="W437" s="32">
        <f>T437-SUM(U437:V437)</f>
        <v>0.98713521597748866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5.9448145398290704</v>
      </c>
      <c r="AC437" s="32"/>
      <c r="AD437" s="5">
        <f t="shared" ref="AD437:AD439" si="506">$W437*J437</f>
        <v>302112.23943567241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-6349.1424260017338</v>
      </c>
      <c r="AH437" s="5">
        <f t="shared" ref="AH437:AH445" si="508">SUM(AD437:AG437)</f>
        <v>295763.09700967069</v>
      </c>
      <c r="AI437" s="42">
        <f>-M437*$W436*(N437-N436)/1000</f>
        <v>0</v>
      </c>
      <c r="AJ437" s="42">
        <f>$D$6*SUM(Y437:Z437,AD437:AE437)</f>
        <v>29637.801475288466</v>
      </c>
      <c r="AK437" s="42">
        <f t="shared" ref="AK437" si="509">SUM(AH437:AJ437)</f>
        <v>325400.89848495915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306049.50015536876</v>
      </c>
      <c r="K438" s="11">
        <f t="shared" ref="K438:K456" si="511">J438*$C$11</f>
        <v>3060.4950015536879</v>
      </c>
      <c r="L438" s="24">
        <f>$C$446</f>
        <v>33841.304809160574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L'!$B$264:$AV$384, 46)</f>
        <v>11.57606450931655</v>
      </c>
      <c r="S438" s="46">
        <f>VLOOKUP(I438, '[1]Lapse Rates'!$A$4:$F$24, 5)</f>
        <v>2.1348066000000001E-3</v>
      </c>
      <c r="T438" s="33">
        <f t="shared" ref="T438:T440" si="512">W437</f>
        <v>0.98713521597748866</v>
      </c>
      <c r="U438" s="33">
        <f>T438*R438/1000</f>
        <v>1.1427140939573536E-2</v>
      </c>
      <c r="V438" s="39">
        <f t="shared" ref="V438:V456" si="513">MIN(S438*T438,T438-U438)</f>
        <v>2.1073427741611682E-3</v>
      </c>
      <c r="W438" s="32">
        <f>T438-SUM(U438:V438)</f>
        <v>0.97360073226375399</v>
      </c>
      <c r="X438" s="32"/>
      <c r="Y438" s="5">
        <f t="shared" ref="Y438:Z453" si="514">AA437</f>
        <v>0</v>
      </c>
      <c r="Z438" s="5">
        <f t="shared" si="514"/>
        <v>5.9448145398290704</v>
      </c>
      <c r="AA438" s="5">
        <f>O438*W438</f>
        <v>0</v>
      </c>
      <c r="AB438" s="5">
        <f t="shared" si="505"/>
        <v>5.8633059539046828</v>
      </c>
      <c r="AC438" s="32"/>
      <c r="AD438" s="5">
        <f t="shared" si="506"/>
        <v>297970.01746022294</v>
      </c>
      <c r="AE438" s="5">
        <f t="shared" si="507"/>
        <v>-2979.7001746022293</v>
      </c>
      <c r="AF438" s="5">
        <f t="shared" si="507"/>
        <v>-32947.919142959632</v>
      </c>
      <c r="AG438" s="5">
        <f t="shared" ref="AG438:AG441" si="515">-U438*M438</f>
        <v>-6881.7556608984305</v>
      </c>
      <c r="AH438" s="5">
        <f t="shared" si="508"/>
        <v>255160.64248176265</v>
      </c>
      <c r="AI438" s="42">
        <f>-M438*($W437*N438-$W436*N437)/1000</f>
        <v>0</v>
      </c>
      <c r="AJ438" s="42">
        <f t="shared" ref="AJ438:AJ439" si="516">$D$6*SUM(Y438:Z438,AD438:AE438)</f>
        <v>28939.133312025751</v>
      </c>
      <c r="AK438" s="42">
        <f>SUM(AH438:AJ438)</f>
        <v>284099.77579378843</v>
      </c>
      <c r="AL438" s="48" t="s">
        <v>59</v>
      </c>
      <c r="AM438" s="54">
        <f>AK463/AD463</f>
        <v>0.89429267914819088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306049.50015536876</v>
      </c>
      <c r="K439" s="11">
        <f t="shared" si="511"/>
        <v>3060.4950015536879</v>
      </c>
      <c r="L439" s="24">
        <f t="shared" ref="L439:L456" si="517">$C$446</f>
        <v>33841.304809160574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L'!$B$264:$AV$384, 46)</f>
        <v>12.678826336426072</v>
      </c>
      <c r="S439" s="46">
        <f>VLOOKUP(I439, '[1]Lapse Rates'!$A$4:$F$24, 5)</f>
        <v>2.1304430000000001E-3</v>
      </c>
      <c r="T439" s="33">
        <f t="shared" si="512"/>
        <v>0.97360073226375399</v>
      </c>
      <c r="U439" s="33">
        <f t="shared" ref="U439:U456" si="518">T439*R439/1000</f>
        <v>1.2344114605389393E-2</v>
      </c>
      <c r="V439" s="39">
        <f t="shared" si="513"/>
        <v>2.074200864846189E-3</v>
      </c>
      <c r="W439" s="32">
        <f t="shared" ref="W439:W456" si="519">T439-SUM(U439:V439)</f>
        <v>0.95918241679351846</v>
      </c>
      <c r="X439" s="32"/>
      <c r="Y439" s="5">
        <f t="shared" si="514"/>
        <v>0</v>
      </c>
      <c r="Z439" s="5">
        <f t="shared" si="514"/>
        <v>5.8633059539046828</v>
      </c>
      <c r="AA439" s="5">
        <f t="shared" ref="AA439:AA456" si="520">O439*W439</f>
        <v>0</v>
      </c>
      <c r="AB439" s="5">
        <f t="shared" si="505"/>
        <v>5.7764746768314383</v>
      </c>
      <c r="AC439" s="32"/>
      <c r="AD439" s="5">
        <f t="shared" si="506"/>
        <v>293557.29921747494</v>
      </c>
      <c r="AE439" s="5">
        <f t="shared" si="507"/>
        <v>-2935.5729921747493</v>
      </c>
      <c r="AF439" s="5">
        <f>-$W439*L439</f>
        <v>-32459.98453429676</v>
      </c>
      <c r="AG439" s="5">
        <f t="shared" si="515"/>
        <v>-7433.9837946890484</v>
      </c>
      <c r="AH439" s="5">
        <f t="shared" si="508"/>
        <v>250727.75789631435</v>
      </c>
      <c r="AI439" s="42">
        <f>-M439*($W438*N439-$W437*N438)/1000</f>
        <v>0</v>
      </c>
      <c r="AJ439" s="42">
        <f t="shared" si="516"/>
        <v>28510.566533016026</v>
      </c>
      <c r="AK439" s="42">
        <f t="shared" ref="AK439:AK446" si="521">SUM(AH439:AJ439)</f>
        <v>279238.32442933036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306049.50015536876</v>
      </c>
      <c r="K440" s="11">
        <f t="shared" si="511"/>
        <v>3060.4950015536879</v>
      </c>
      <c r="L440" s="24">
        <f t="shared" si="517"/>
        <v>33841.304809160574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L'!$B$264:$AV$384, 46)</f>
        <v>13.851050222393367</v>
      </c>
      <c r="S440" s="46">
        <f>VLOOKUP(I440, '[1]Lapse Rates'!$A$4:$F$24, 5)</f>
        <v>1.8971547999999999E-3</v>
      </c>
      <c r="T440" s="33">
        <f t="shared" si="512"/>
        <v>0.95918241679351846</v>
      </c>
      <c r="U440" s="33">
        <f t="shared" si="518"/>
        <v>1.3285683827443672E-2</v>
      </c>
      <c r="V440" s="39">
        <f t="shared" si="513"/>
        <v>1.8197175260954242E-3</v>
      </c>
      <c r="W440" s="32">
        <f t="shared" si="519"/>
        <v>0.94407701543997935</v>
      </c>
      <c r="X440" s="32"/>
      <c r="Y440" s="5">
        <f>AA439</f>
        <v>0</v>
      </c>
      <c r="Z440" s="5">
        <f t="shared" si="514"/>
        <v>5.7764746768314383</v>
      </c>
      <c r="AA440" s="5">
        <f t="shared" si="520"/>
        <v>0</v>
      </c>
      <c r="AB440" s="5">
        <f t="shared" si="505"/>
        <v>5.6855055693140333</v>
      </c>
      <c r="AC440" s="32"/>
      <c r="AD440" s="5">
        <f>$W440*J440</f>
        <v>288934.29868357803</v>
      </c>
      <c r="AE440" s="5">
        <f t="shared" si="507"/>
        <v>-2889.3429868357807</v>
      </c>
      <c r="AF440" s="5">
        <f t="shared" si="507"/>
        <v>-31948.798042826937</v>
      </c>
      <c r="AG440" s="5">
        <f t="shared" si="515"/>
        <v>-8001.024085717575</v>
      </c>
      <c r="AH440" s="5">
        <f t="shared" si="508"/>
        <v>246095.13356819772</v>
      </c>
      <c r="AI440" s="42">
        <f t="shared" ref="AI440:AI456" si="523">-M440*($W439*N440-$W438*N439)/1000</f>
        <v>0</v>
      </c>
      <c r="AJ440" s="42">
        <f>$D$6*SUM(Y440:Z440,AD440:AE440)</f>
        <v>28061.576826016215</v>
      </c>
      <c r="AK440" s="42">
        <f t="shared" si="521"/>
        <v>274156.71039421391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306049.50015536876</v>
      </c>
      <c r="K441" s="11">
        <f t="shared" si="511"/>
        <v>3060.4950015536879</v>
      </c>
      <c r="L441" s="24">
        <f t="shared" si="517"/>
        <v>33841.304809160574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L'!$B$264:$AV$384, 46)</f>
        <v>15.169683767088735</v>
      </c>
      <c r="S441" s="46">
        <f>VLOOKUP(I441, '[1]Lapse Rates'!$A$4:$F$24, 5)</f>
        <v>1.8563969E-3</v>
      </c>
      <c r="T441" s="33">
        <f>W440</f>
        <v>0.94407701543997935</v>
      </c>
      <c r="U441" s="33">
        <f t="shared" si="518"/>
        <v>1.4321349776001436E-2</v>
      </c>
      <c r="V441" s="39">
        <f t="shared" si="513"/>
        <v>1.7525816448240299E-3</v>
      </c>
      <c r="W441" s="32">
        <f t="shared" si="519"/>
        <v>0.92800308401915388</v>
      </c>
      <c r="X441" s="32"/>
      <c r="Y441" s="5">
        <f t="shared" ref="Y441:Z456" si="524">AA440</f>
        <v>0</v>
      </c>
      <c r="Z441" s="5">
        <f t="shared" si="514"/>
        <v>5.6855055693140333</v>
      </c>
      <c r="AA441" s="5">
        <f t="shared" si="520"/>
        <v>0</v>
      </c>
      <c r="AB441" s="5">
        <f t="shared" si="505"/>
        <v>5.5887036928577105</v>
      </c>
      <c r="AC441" s="32"/>
      <c r="AD441" s="5">
        <f t="shared" ref="AD441:AD455" si="525">$W441*J441</f>
        <v>284014.88000670273</v>
      </c>
      <c r="AE441" s="5">
        <f t="shared" si="507"/>
        <v>-2840.1488000670274</v>
      </c>
      <c r="AF441" s="5">
        <f t="shared" si="507"/>
        <v>-31404.835230133238</v>
      </c>
      <c r="AG441" s="5">
        <f t="shared" si="515"/>
        <v>-8624.7321542515692</v>
      </c>
      <c r="AH441" s="5">
        <f t="shared" si="508"/>
        <v>241145.16382225091</v>
      </c>
      <c r="AI441" s="42">
        <f t="shared" si="523"/>
        <v>0</v>
      </c>
      <c r="AJ441" s="42">
        <f t="shared" ref="AJ441:AJ456" si="526">$D$6*SUM(Y441:Z441,AD441:AE441)</f>
        <v>27583.798879467315</v>
      </c>
      <c r="AK441" s="42">
        <f t="shared" si="521"/>
        <v>268728.96270171821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306049.50015536876</v>
      </c>
      <c r="K442" s="11">
        <f t="shared" si="511"/>
        <v>3060.4950015536879</v>
      </c>
      <c r="L442" s="24">
        <f t="shared" si="517"/>
        <v>33841.304809160574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L'!$B$264:$AV$384, 46)</f>
        <v>16.83252769432664</v>
      </c>
      <c r="S442" s="46">
        <f>VLOOKUP(I442, '[1]Lapse Rates'!$A$4:$F$24, 5)</f>
        <v>1.7512077999999999E-3</v>
      </c>
      <c r="T442" s="33">
        <f t="shared" ref="T442:T456" si="527">W441</f>
        <v>0.92800308401915388</v>
      </c>
      <c r="U442" s="33">
        <f t="shared" si="518"/>
        <v>1.5620637612172939E-2</v>
      </c>
      <c r="V442" s="39">
        <f t="shared" si="513"/>
        <v>1.6251262391583975E-3</v>
      </c>
      <c r="W442" s="32">
        <f t="shared" si="519"/>
        <v>0.91075732016782251</v>
      </c>
      <c r="X442" s="32"/>
      <c r="Y442" s="5">
        <f t="shared" si="524"/>
        <v>0</v>
      </c>
      <c r="Z442" s="5">
        <f t="shared" si="514"/>
        <v>5.5887036928577105</v>
      </c>
      <c r="AA442" s="5">
        <f t="shared" si="520"/>
        <v>0</v>
      </c>
      <c r="AB442" s="5">
        <f t="shared" si="505"/>
        <v>5.4848447016734756</v>
      </c>
      <c r="AC442" s="32"/>
      <c r="AD442" s="5">
        <f t="shared" si="525"/>
        <v>278736.82260020525</v>
      </c>
      <c r="AE442" s="5">
        <f t="shared" si="507"/>
        <v>-2787.3682260020528</v>
      </c>
      <c r="AF442" s="5">
        <f t="shared" si="507"/>
        <v>-30821.216078973528</v>
      </c>
      <c r="AG442" s="5">
        <f>-U442*M442</f>
        <v>-9407.2009685412959</v>
      </c>
      <c r="AH442" s="5">
        <f t="shared" si="508"/>
        <v>235721.03732668841</v>
      </c>
      <c r="AI442" s="42">
        <f t="shared" si="523"/>
        <v>0</v>
      </c>
      <c r="AJ442" s="42">
        <f t="shared" si="526"/>
        <v>27071.189725941604</v>
      </c>
      <c r="AK442" s="42">
        <f t="shared" si="521"/>
        <v>262792.22705263004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306049.50015536876</v>
      </c>
      <c r="K443" s="11">
        <f t="shared" si="511"/>
        <v>3060.4950015536879</v>
      </c>
      <c r="L443" s="24">
        <f t="shared" si="517"/>
        <v>33841.304809160574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L'!$B$264:$AV$384, 46)</f>
        <v>18.551172920350851</v>
      </c>
      <c r="S443" s="46">
        <f>VLOOKUP(I443, '[1]Lapse Rates'!$A$4:$F$24, 5)</f>
        <v>1.6267663999999999E-3</v>
      </c>
      <c r="T443" s="33">
        <f t="shared" si="527"/>
        <v>0.91075732016782251</v>
      </c>
      <c r="U443" s="33">
        <f t="shared" si="518"/>
        <v>1.689561653490862E-2</v>
      </c>
      <c r="V443" s="39">
        <f t="shared" si="513"/>
        <v>1.481589407003056E-3</v>
      </c>
      <c r="W443" s="32">
        <f t="shared" si="519"/>
        <v>0.89238011422591079</v>
      </c>
      <c r="X443" s="32"/>
      <c r="Y443" s="5">
        <f t="shared" si="524"/>
        <v>0</v>
      </c>
      <c r="Z443" s="5">
        <f t="shared" si="514"/>
        <v>5.4848447016734756</v>
      </c>
      <c r="AA443" s="5">
        <f t="shared" si="520"/>
        <v>0</v>
      </c>
      <c r="AB443" s="5">
        <f t="shared" si="505"/>
        <v>5.3741718381015602</v>
      </c>
      <c r="AC443" s="32"/>
      <c r="AD443" s="5">
        <f t="shared" si="525"/>
        <v>273112.48790743086</v>
      </c>
      <c r="AE443" s="5">
        <f t="shared" si="507"/>
        <v>-2731.1248790743089</v>
      </c>
      <c r="AF443" s="5">
        <f t="shared" si="507"/>
        <v>-30199.307451152577</v>
      </c>
      <c r="AG443" s="5">
        <f t="shared" ref="AG443:AG456" si="528">-U443*M443</f>
        <v>-10175.030250201484</v>
      </c>
      <c r="AH443" s="5">
        <f t="shared" si="508"/>
        <v>230007.02532700248</v>
      </c>
      <c r="AI443" s="42">
        <f t="shared" si="523"/>
        <v>0</v>
      </c>
      <c r="AJ443" s="42">
        <f t="shared" si="526"/>
        <v>26524.949776347014</v>
      </c>
      <c r="AK443" s="42">
        <f t="shared" si="521"/>
        <v>256531.97510334948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306049.50015536876</v>
      </c>
      <c r="K444" s="11">
        <f t="shared" si="511"/>
        <v>3060.4950015536879</v>
      </c>
      <c r="L444" s="24">
        <f t="shared" si="517"/>
        <v>33841.304809160574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L'!$B$264:$AV$384, 46)</f>
        <v>20.531855597820044</v>
      </c>
      <c r="S444" s="46">
        <f>VLOOKUP(I444, '[1]Lapse Rates'!$A$4:$F$24, 5)</f>
        <v>1.427546E-3</v>
      </c>
      <c r="T444" s="33">
        <f t="shared" si="527"/>
        <v>0.89238011422591079</v>
      </c>
      <c r="U444" s="33">
        <f t="shared" si="518"/>
        <v>1.8322219643652556E-2</v>
      </c>
      <c r="V444" s="39">
        <f t="shared" si="513"/>
        <v>1.273913662542742E-3</v>
      </c>
      <c r="W444" s="32">
        <f t="shared" si="519"/>
        <v>0.87278398091971554</v>
      </c>
      <c r="X444" s="32"/>
      <c r="Y444" s="5">
        <f t="shared" si="524"/>
        <v>0</v>
      </c>
      <c r="Z444" s="5">
        <f t="shared" si="514"/>
        <v>5.3741718381015602</v>
      </c>
      <c r="AA444" s="5">
        <f t="shared" si="520"/>
        <v>0</v>
      </c>
      <c r="AB444" s="5">
        <f t="shared" si="505"/>
        <v>5.2561582404529936</v>
      </c>
      <c r="AC444" s="32"/>
      <c r="AD444" s="5">
        <f t="shared" si="525"/>
        <v>267115.10110409185</v>
      </c>
      <c r="AE444" s="5">
        <f t="shared" si="507"/>
        <v>-2671.1510110409185</v>
      </c>
      <c r="AF444" s="5">
        <f t="shared" si="507"/>
        <v>-29536.148730856679</v>
      </c>
      <c r="AG444" s="5">
        <f t="shared" si="528"/>
        <v>-11034.172013777235</v>
      </c>
      <c r="AH444" s="5">
        <f t="shared" si="508"/>
        <v>223873.62934841705</v>
      </c>
      <c r="AI444" s="42">
        <f t="shared" si="523"/>
        <v>0</v>
      </c>
      <c r="AJ444" s="42">
        <f t="shared" si="526"/>
        <v>25942.478710385618</v>
      </c>
      <c r="AK444" s="42">
        <f t="shared" si="521"/>
        <v>249816.10805880267</v>
      </c>
    </row>
    <row r="445" spans="1:39" ht="15" x14ac:dyDescent="0.2">
      <c r="A445" s="12"/>
      <c r="B445" s="13">
        <v>1</v>
      </c>
      <c r="C445" s="10">
        <f>$H$435*0.14+$B$448</f>
        <v>43022.789813821641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306049.50015536876</v>
      </c>
      <c r="K445" s="11">
        <f t="shared" si="511"/>
        <v>3060.4950015536879</v>
      </c>
      <c r="L445" s="24">
        <f t="shared" si="517"/>
        <v>33841.304809160574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L'!$B$264:$AV$384, 46)</f>
        <v>22.815337671057559</v>
      </c>
      <c r="S445" s="46">
        <f>VLOOKUP(I445, '[1]Lapse Rates'!$A$4:$F$24, 5)</f>
        <v>1.4710299999999999E-3</v>
      </c>
      <c r="T445" s="33">
        <f t="shared" si="527"/>
        <v>0.87278398091971554</v>
      </c>
      <c r="U445" s="33">
        <f t="shared" si="518"/>
        <v>1.9912861238573169E-2</v>
      </c>
      <c r="V445" s="39">
        <f t="shared" si="513"/>
        <v>1.2838914194523291E-3</v>
      </c>
      <c r="W445" s="32">
        <f t="shared" si="519"/>
        <v>0.85158722826169009</v>
      </c>
      <c r="X445" s="32"/>
      <c r="Y445" s="5">
        <f t="shared" si="524"/>
        <v>0</v>
      </c>
      <c r="Z445" s="5">
        <f t="shared" si="514"/>
        <v>5.2561582404529936</v>
      </c>
      <c r="AA445" s="5">
        <f t="shared" si="520"/>
        <v>0</v>
      </c>
      <c r="AB445" s="5">
        <f t="shared" si="505"/>
        <v>5.1285052488880938</v>
      </c>
      <c r="AC445" s="32"/>
      <c r="AD445" s="5">
        <f t="shared" si="525"/>
        <v>260627.84554818616</v>
      </c>
      <c r="AE445" s="5">
        <f t="shared" si="507"/>
        <v>-2606.2784554818618</v>
      </c>
      <c r="AF445" s="5">
        <f t="shared" si="507"/>
        <v>-28818.822963192055</v>
      </c>
      <c r="AG445" s="5">
        <f t="shared" si="528"/>
        <v>-11992.102510844681</v>
      </c>
      <c r="AH445" s="5">
        <f t="shared" si="508"/>
        <v>217210.64161866755</v>
      </c>
      <c r="AI445" s="42">
        <f t="shared" si="523"/>
        <v>0</v>
      </c>
      <c r="AJ445" s="42">
        <f t="shared" si="526"/>
        <v>25312.431360917682</v>
      </c>
      <c r="AK445" s="42">
        <f t="shared" si="521"/>
        <v>242523.07297958524</v>
      </c>
    </row>
    <row r="446" spans="1:39" ht="15" x14ac:dyDescent="0.2">
      <c r="A446" s="12"/>
      <c r="B446" s="70" t="s">
        <v>49</v>
      </c>
      <c r="C446" s="10">
        <f>$H$435*0.11+$B$448</f>
        <v>33841.304809160574</v>
      </c>
      <c r="D446" s="1"/>
      <c r="E446" s="1"/>
      <c r="F446" s="1"/>
      <c r="I446" s="2">
        <f t="shared" si="510"/>
        <v>10</v>
      </c>
      <c r="J446" s="11">
        <f t="shared" si="500"/>
        <v>306049.50015536876</v>
      </c>
      <c r="K446" s="11">
        <f t="shared" si="511"/>
        <v>3060.4950015536879</v>
      </c>
      <c r="L446" s="24">
        <f t="shared" si="517"/>
        <v>33841.304809160574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L'!$B$264:$AV$384, 46)</f>
        <v>25.533491752496939</v>
      </c>
      <c r="S446" s="46">
        <f>VLOOKUP(I446, '[1]Lapse Rates'!$A$4:$F$24, 5)</f>
        <v>1.273365E-3</v>
      </c>
      <c r="T446" s="33">
        <f t="shared" si="527"/>
        <v>0.85158722826169009</v>
      </c>
      <c r="U446" s="33">
        <f t="shared" si="518"/>
        <v>2.1743995469351591E-2</v>
      </c>
      <c r="V446" s="39">
        <f t="shared" si="513"/>
        <v>1.0843813709154469E-3</v>
      </c>
      <c r="W446" s="32">
        <f t="shared" si="519"/>
        <v>0.82875885142142303</v>
      </c>
      <c r="X446" s="32"/>
      <c r="Y446" s="5">
        <f t="shared" si="524"/>
        <v>0</v>
      </c>
      <c r="Z446" s="5">
        <f t="shared" si="514"/>
        <v>5.1285052488880938</v>
      </c>
      <c r="AA446" s="5">
        <f t="shared" si="520"/>
        <v>0</v>
      </c>
      <c r="AB446" s="5">
        <f t="shared" si="505"/>
        <v>4.9910261433267218</v>
      </c>
      <c r="AC446" s="32"/>
      <c r="AD446" s="5">
        <f t="shared" si="525"/>
        <v>253641.23222686406</v>
      </c>
      <c r="AE446" s="5">
        <f t="shared" si="507"/>
        <v>-2536.4123222686408</v>
      </c>
      <c r="AF446" s="5">
        <f t="shared" si="507"/>
        <v>-28046.280904242198</v>
      </c>
      <c r="AG446" s="5">
        <f t="shared" si="528"/>
        <v>-13094.864647512139</v>
      </c>
      <c r="AH446" s="5">
        <f>SUM(AD446:AG446)</f>
        <v>209963.67435284107</v>
      </c>
      <c r="AI446" s="42">
        <f t="shared" si="523"/>
        <v>0</v>
      </c>
      <c r="AJ446" s="42">
        <f t="shared" si="526"/>
        <v>24633.88593900573</v>
      </c>
      <c r="AK446" s="42">
        <f t="shared" si="521"/>
        <v>234597.56029184681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306049.50015536876</v>
      </c>
      <c r="K447" s="11">
        <f t="shared" si="511"/>
        <v>3060.4950015536879</v>
      </c>
      <c r="L447" s="24">
        <f t="shared" si="517"/>
        <v>33841.304809160574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L'!$B$264:$AV$384, 46)</f>
        <v>28.666001856594779</v>
      </c>
      <c r="S447" s="46">
        <f>VLOOKUP(I447, '[1]Lapse Rates'!$A$4:$F$24, 5)</f>
        <v>1.2241776999999999E-3</v>
      </c>
      <c r="T447" s="33">
        <f t="shared" si="527"/>
        <v>0.82875885142142303</v>
      </c>
      <c r="U447" s="33">
        <f t="shared" si="518"/>
        <v>2.3757202773515868E-2</v>
      </c>
      <c r="V447" s="39">
        <f t="shared" si="513"/>
        <v>1.0145481045877192E-3</v>
      </c>
      <c r="W447" s="32">
        <f t="shared" si="519"/>
        <v>0.80398710054331946</v>
      </c>
      <c r="X447" s="31"/>
      <c r="Y447" s="5">
        <f t="shared" si="524"/>
        <v>0</v>
      </c>
      <c r="Z447" s="5">
        <f t="shared" si="514"/>
        <v>4.9910261433267218</v>
      </c>
      <c r="AA447" s="5">
        <f t="shared" si="520"/>
        <v>0</v>
      </c>
      <c r="AB447" s="5">
        <f t="shared" si="505"/>
        <v>4.8418434757310269</v>
      </c>
      <c r="AC447" s="32"/>
      <c r="AD447" s="5">
        <f t="shared" si="525"/>
        <v>246059.85025264713</v>
      </c>
      <c r="AE447" s="5">
        <f t="shared" si="507"/>
        <v>-2460.5985025264713</v>
      </c>
      <c r="AF447" s="5">
        <f t="shared" si="507"/>
        <v>-27207.972532119704</v>
      </c>
      <c r="AG447" s="5">
        <f t="shared" si="528"/>
        <v>-14307.276469091687</v>
      </c>
      <c r="AH447" s="5">
        <f t="shared" ref="AH447:AH456" si="529">SUM(AD447:AG447)</f>
        <v>202084.00274890926</v>
      </c>
      <c r="AI447" s="42">
        <f t="shared" si="523"/>
        <v>0</v>
      </c>
      <c r="AJ447" s="42">
        <f t="shared" si="526"/>
        <v>23897.576216351499</v>
      </c>
      <c r="AK447" s="42">
        <f t="shared" ref="AK447:AK456" si="530">SUM(AH447:AJ447)</f>
        <v>225981.57896526076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306049.50015536876</v>
      </c>
      <c r="K448" s="11">
        <f t="shared" si="511"/>
        <v>3060.4950015536879</v>
      </c>
      <c r="L448" s="24">
        <f t="shared" si="517"/>
        <v>33841.304809160574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L'!$B$264:$AV$384, 46)</f>
        <v>32.26125648603918</v>
      </c>
      <c r="S448" s="46">
        <f>VLOOKUP(I448, '[1]Lapse Rates'!$A$4:$F$24, 5)</f>
        <v>1.0124068E-3</v>
      </c>
      <c r="T448" s="33">
        <f t="shared" si="527"/>
        <v>0.80398710054331946</v>
      </c>
      <c r="U448" s="33">
        <f t="shared" si="518"/>
        <v>2.5937634062095E-2</v>
      </c>
      <c r="V448" s="39">
        <f t="shared" si="513"/>
        <v>8.1396200770234039E-4</v>
      </c>
      <c r="W448" s="32">
        <f t="shared" si="519"/>
        <v>0.77723550447352208</v>
      </c>
      <c r="X448" s="31"/>
      <c r="Y448" s="5">
        <f t="shared" si="524"/>
        <v>0</v>
      </c>
      <c r="Z448" s="5">
        <f t="shared" si="514"/>
        <v>4.8418434757310269</v>
      </c>
      <c r="AA448" s="5">
        <f t="shared" si="520"/>
        <v>0</v>
      </c>
      <c r="AB448" s="5">
        <f t="shared" si="505"/>
        <v>4.680737606235847</v>
      </c>
      <c r="AC448" s="32"/>
      <c r="AD448" s="5">
        <f t="shared" si="525"/>
        <v>237872.53764712732</v>
      </c>
      <c r="AE448" s="5">
        <f t="shared" si="507"/>
        <v>-2378.7253764712732</v>
      </c>
      <c r="AF448" s="5">
        <f t="shared" si="507"/>
        <v>-26302.663615390149</v>
      </c>
      <c r="AG448" s="5">
        <f t="shared" si="528"/>
        <v>-15620.395423581411</v>
      </c>
      <c r="AH448" s="5">
        <f t="shared" si="529"/>
        <v>193570.7532316845</v>
      </c>
      <c r="AI448" s="42">
        <f t="shared" si="523"/>
        <v>0</v>
      </c>
      <c r="AJ448" s="42">
        <f t="shared" si="526"/>
        <v>23102.417968596328</v>
      </c>
      <c r="AK448" s="42">
        <f t="shared" si="530"/>
        <v>216673.17120028083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306049.50015536876</v>
      </c>
      <c r="K449" s="11">
        <f t="shared" si="511"/>
        <v>3060.4950015536879</v>
      </c>
      <c r="L449" s="24">
        <f t="shared" si="517"/>
        <v>33841.304809160574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L'!$B$264:$AV$384, 46)</f>
        <v>36.411336568218331</v>
      </c>
      <c r="S449" s="46">
        <f>VLOOKUP(I449, '[1]Lapse Rates'!$A$4:$F$24, 5)</f>
        <v>8.7385670000000003E-4</v>
      </c>
      <c r="T449" s="33">
        <f t="shared" si="527"/>
        <v>0.77723550447352208</v>
      </c>
      <c r="U449" s="33">
        <f t="shared" si="518"/>
        <v>2.8300183546154375E-2</v>
      </c>
      <c r="V449" s="39">
        <f t="shared" si="513"/>
        <v>6.7919245306206726E-4</v>
      </c>
      <c r="W449" s="32">
        <f t="shared" si="519"/>
        <v>0.74825612847430567</v>
      </c>
      <c r="X449" s="31"/>
      <c r="Y449" s="5">
        <f t="shared" si="524"/>
        <v>0</v>
      </c>
      <c r="Z449" s="5">
        <f t="shared" si="514"/>
        <v>4.680737606235847</v>
      </c>
      <c r="AA449" s="5">
        <f t="shared" si="520"/>
        <v>0</v>
      </c>
      <c r="AB449" s="5">
        <f t="shared" si="505"/>
        <v>4.506215399949526</v>
      </c>
      <c r="AC449" s="32"/>
      <c r="AD449" s="5">
        <f t="shared" si="525"/>
        <v>229003.41410775264</v>
      </c>
      <c r="AE449" s="5">
        <f t="shared" si="507"/>
        <v>-2290.0341410775268</v>
      </c>
      <c r="AF449" s="5">
        <f t="shared" si="507"/>
        <v>-25321.963719021394</v>
      </c>
      <c r="AG449" s="5">
        <f t="shared" si="528"/>
        <v>-17043.191236817001</v>
      </c>
      <c r="AH449" s="5">
        <f t="shared" si="529"/>
        <v>184348.22501083673</v>
      </c>
      <c r="AI449" s="42">
        <f t="shared" si="523"/>
        <v>0</v>
      </c>
      <c r="AJ449" s="42">
        <f t="shared" si="526"/>
        <v>22241.041755090006</v>
      </c>
      <c r="AK449" s="42">
        <f t="shared" si="530"/>
        <v>206589.26676592673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306049.50015536876</v>
      </c>
      <c r="K450" s="11">
        <f t="shared" si="511"/>
        <v>3060.4950015536879</v>
      </c>
      <c r="L450" s="24">
        <f t="shared" si="517"/>
        <v>33841.304809160574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L'!$B$264:$AV$384, 46)</f>
        <v>41.047673810685019</v>
      </c>
      <c r="S450" s="46">
        <f>VLOOKUP(I450, '[1]Lapse Rates'!$A$4:$F$24, 5)</f>
        <v>8.3940749999999998E-4</v>
      </c>
      <c r="T450" s="33">
        <f t="shared" si="527"/>
        <v>0.74825612847430567</v>
      </c>
      <c r="U450" s="33">
        <f t="shared" si="518"/>
        <v>3.0714173488459322E-2</v>
      </c>
      <c r="V450" s="39">
        <f t="shared" si="513"/>
        <v>6.2809180616229567E-4</v>
      </c>
      <c r="W450" s="32">
        <f t="shared" si="519"/>
        <v>0.71691386317968409</v>
      </c>
      <c r="X450" s="31"/>
      <c r="Y450" s="5">
        <f t="shared" si="524"/>
        <v>0</v>
      </c>
      <c r="Z450" s="5">
        <f t="shared" si="514"/>
        <v>4.506215399949526</v>
      </c>
      <c r="AA450" s="5">
        <f t="shared" si="520"/>
        <v>0</v>
      </c>
      <c r="AB450" s="5">
        <f t="shared" si="505"/>
        <v>4.3174631890883797</v>
      </c>
      <c r="AC450" s="32"/>
      <c r="AD450" s="5">
        <f t="shared" si="525"/>
        <v>219411.12948059675</v>
      </c>
      <c r="AE450" s="5">
        <f t="shared" si="507"/>
        <v>-2194.1112948059676</v>
      </c>
      <c r="AF450" s="5">
        <f t="shared" si="507"/>
        <v>-24261.300565776528</v>
      </c>
      <c r="AG450" s="5">
        <f t="shared" si="528"/>
        <v>-18496.965985781368</v>
      </c>
      <c r="AH450" s="5">
        <f t="shared" si="529"/>
        <v>174458.75163423287</v>
      </c>
      <c r="AI450" s="42">
        <f t="shared" si="523"/>
        <v>0</v>
      </c>
      <c r="AJ450" s="42">
        <f t="shared" si="526"/>
        <v>21309.431543756811</v>
      </c>
      <c r="AK450" s="42">
        <f t="shared" si="530"/>
        <v>195768.18317798967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306049.50015536876</v>
      </c>
      <c r="K451" s="11">
        <f t="shared" si="511"/>
        <v>3060.4950015536879</v>
      </c>
      <c r="L451" s="24">
        <f t="shared" si="517"/>
        <v>33841.304809160574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L'!$B$264:$AV$384, 46)</f>
        <v>46.20212441231584</v>
      </c>
      <c r="S451" s="46">
        <f>VLOOKUP(I451, '[1]Lapse Rates'!$A$4:$F$24, 5)</f>
        <v>7.2940090000000004E-4</v>
      </c>
      <c r="T451" s="33">
        <f t="shared" si="527"/>
        <v>0.71691386317968409</v>
      </c>
      <c r="U451" s="33">
        <f t="shared" si="518"/>
        <v>3.3122943499541743E-2</v>
      </c>
      <c r="V451" s="39">
        <f t="shared" si="513"/>
        <v>5.2291761702573847E-4</v>
      </c>
      <c r="W451" s="32">
        <f t="shared" si="519"/>
        <v>0.68326800206311655</v>
      </c>
      <c r="X451" s="31"/>
      <c r="Y451" s="5">
        <f t="shared" si="524"/>
        <v>0</v>
      </c>
      <c r="Z451" s="5">
        <f t="shared" si="514"/>
        <v>4.3174631890883797</v>
      </c>
      <c r="AA451" s="5">
        <f t="shared" si="520"/>
        <v>0</v>
      </c>
      <c r="AB451" s="5">
        <f t="shared" si="505"/>
        <v>4.114838056144686</v>
      </c>
      <c r="AC451" s="32"/>
      <c r="AD451" s="5">
        <f t="shared" si="525"/>
        <v>209113.83050357428</v>
      </c>
      <c r="AE451" s="5">
        <f t="shared" si="507"/>
        <v>-2091.1383050357431</v>
      </c>
      <c r="AF451" s="5">
        <f t="shared" si="507"/>
        <v>-23122.680724164082</v>
      </c>
      <c r="AG451" s="5">
        <f t="shared" si="528"/>
        <v>-19947.597140785525</v>
      </c>
      <c r="AH451" s="5">
        <f t="shared" si="529"/>
        <v>163952.41433358891</v>
      </c>
      <c r="AI451" s="42">
        <f t="shared" si="523"/>
        <v>0</v>
      </c>
      <c r="AJ451" s="42">
        <f t="shared" si="526"/>
        <v>20309.349647815485</v>
      </c>
      <c r="AK451" s="42">
        <f t="shared" si="530"/>
        <v>184261.76398140439</v>
      </c>
    </row>
    <row r="452" spans="1:37" ht="15" x14ac:dyDescent="0.2">
      <c r="I452" s="2">
        <f t="shared" si="510"/>
        <v>16</v>
      </c>
      <c r="J452" s="11">
        <f t="shared" si="500"/>
        <v>306049.50015536876</v>
      </c>
      <c r="K452" s="11">
        <f t="shared" si="511"/>
        <v>3060.4950015536879</v>
      </c>
      <c r="L452" s="24">
        <f t="shared" si="517"/>
        <v>33841.304809160574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L'!$B$264:$AV$384, 46)</f>
        <v>51.821969451151844</v>
      </c>
      <c r="S452" s="46">
        <f>VLOOKUP(I452, '[1]Lapse Rates'!$A$4:$F$24, 5)</f>
        <v>6.1234970000000001E-4</v>
      </c>
      <c r="T452" s="33">
        <f t="shared" si="527"/>
        <v>0.68326800206311655</v>
      </c>
      <c r="U452" s="33">
        <f t="shared" si="518"/>
        <v>3.5408293529864382E-2</v>
      </c>
      <c r="V452" s="39">
        <f t="shared" si="513"/>
        <v>4.1839895608294881E-4</v>
      </c>
      <c r="W452" s="32">
        <f t="shared" si="519"/>
        <v>0.64744130957716917</v>
      </c>
      <c r="X452" s="31"/>
      <c r="Y452" s="5">
        <f t="shared" si="524"/>
        <v>0</v>
      </c>
      <c r="Z452" s="5">
        <f t="shared" si="514"/>
        <v>4.114838056144686</v>
      </c>
      <c r="AA452" s="5">
        <f t="shared" si="520"/>
        <v>0</v>
      </c>
      <c r="AB452" s="5">
        <f t="shared" si="505"/>
        <v>3.8990793242534902</v>
      </c>
      <c r="AC452" s="32"/>
      <c r="AD452" s="5">
        <f t="shared" si="525"/>
        <v>198149.08917602999</v>
      </c>
      <c r="AE452" s="5">
        <f t="shared" si="507"/>
        <v>-1981.4908917603</v>
      </c>
      <c r="AF452" s="5">
        <f t="shared" si="507"/>
        <v>-21910.258703443076</v>
      </c>
      <c r="AG452" s="5">
        <f t="shared" si="528"/>
        <v>-21323.901204196696</v>
      </c>
      <c r="AH452" s="5">
        <f t="shared" si="529"/>
        <v>152933.4383766299</v>
      </c>
      <c r="AI452" s="42">
        <f t="shared" si="523"/>
        <v>0</v>
      </c>
      <c r="AJ452" s="42">
        <f t="shared" si="526"/>
        <v>19244.445057300167</v>
      </c>
      <c r="AK452" s="42">
        <f t="shared" si="530"/>
        <v>172177.88343393005</v>
      </c>
    </row>
    <row r="453" spans="1:37" ht="15" x14ac:dyDescent="0.2">
      <c r="I453" s="2">
        <f t="shared" si="510"/>
        <v>17</v>
      </c>
      <c r="J453" s="11">
        <f t="shared" si="500"/>
        <v>306049.50015536876</v>
      </c>
      <c r="K453" s="11">
        <f t="shared" si="511"/>
        <v>3060.4950015536879</v>
      </c>
      <c r="L453" s="24">
        <f t="shared" si="517"/>
        <v>33841.304809160574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L'!$B$264:$AV$384, 46)</f>
        <v>57.992734097562341</v>
      </c>
      <c r="S453" s="46">
        <f>VLOOKUP(I453, '[1]Lapse Rates'!$A$4:$F$24, 5)</f>
        <v>4.6742110000000002E-4</v>
      </c>
      <c r="T453" s="33">
        <f t="shared" si="527"/>
        <v>0.64744130957716917</v>
      </c>
      <c r="U453" s="33">
        <f t="shared" si="518"/>
        <v>3.7546891710086315E-2</v>
      </c>
      <c r="V453" s="39">
        <f t="shared" si="513"/>
        <v>3.0262772910800094E-4</v>
      </c>
      <c r="W453" s="32">
        <f t="shared" si="519"/>
        <v>0.60959179013797482</v>
      </c>
      <c r="X453" s="31"/>
      <c r="Y453" s="5">
        <f t="shared" si="524"/>
        <v>0</v>
      </c>
      <c r="Z453" s="5">
        <f t="shared" si="514"/>
        <v>3.8990793242534902</v>
      </c>
      <c r="AA453" s="5">
        <f t="shared" si="520"/>
        <v>0</v>
      </c>
      <c r="AB453" s="5">
        <f t="shared" si="505"/>
        <v>3.6711385418300244</v>
      </c>
      <c r="AC453" s="32"/>
      <c r="AD453" s="5">
        <f t="shared" si="525"/>
        <v>186565.26267054366</v>
      </c>
      <c r="AE453" s="5">
        <f t="shared" si="507"/>
        <v>-1865.6526267054367</v>
      </c>
      <c r="AF453" s="5">
        <f t="shared" si="507"/>
        <v>-20629.381579221052</v>
      </c>
      <c r="AG453" s="5">
        <f t="shared" si="528"/>
        <v>-22611.827047673571</v>
      </c>
      <c r="AH453" s="5">
        <f t="shared" si="529"/>
        <v>141458.40141694358</v>
      </c>
      <c r="AI453" s="42">
        <f t="shared" si="523"/>
        <v>0</v>
      </c>
      <c r="AJ453" s="42">
        <f t="shared" si="526"/>
        <v>18119.414244982239</v>
      </c>
      <c r="AK453" s="42">
        <f t="shared" si="530"/>
        <v>159577.81566192582</v>
      </c>
    </row>
    <row r="454" spans="1:37" ht="15" x14ac:dyDescent="0.2">
      <c r="I454" s="2">
        <f t="shared" si="510"/>
        <v>18</v>
      </c>
      <c r="J454" s="11">
        <f t="shared" si="500"/>
        <v>306049.50015536876</v>
      </c>
      <c r="K454" s="11">
        <f t="shared" si="511"/>
        <v>3060.4950015536879</v>
      </c>
      <c r="L454" s="24">
        <f t="shared" si="517"/>
        <v>33841.304809160574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L'!$B$264:$AV$384, 46)</f>
        <v>64.928237821204235</v>
      </c>
      <c r="S454" s="46">
        <f>VLOOKUP(I454, '[1]Lapse Rates'!$A$4:$F$24, 5)</f>
        <v>4.0205260000000001E-4</v>
      </c>
      <c r="T454" s="33">
        <f t="shared" si="527"/>
        <v>0.60959179013797482</v>
      </c>
      <c r="U454" s="33">
        <f t="shared" si="518"/>
        <v>3.9579720723932052E-2</v>
      </c>
      <c r="V454" s="39">
        <f t="shared" si="513"/>
        <v>2.4508796416362714E-4</v>
      </c>
      <c r="W454" s="32">
        <f t="shared" si="519"/>
        <v>0.56976698144987914</v>
      </c>
      <c r="X454" s="31"/>
      <c r="Y454" s="5">
        <f t="shared" si="524"/>
        <v>0</v>
      </c>
      <c r="Z454" s="5">
        <f t="shared" si="524"/>
        <v>3.6711385418300244</v>
      </c>
      <c r="AA454" s="5">
        <f t="shared" si="520"/>
        <v>0</v>
      </c>
      <c r="AB454" s="5">
        <f t="shared" si="505"/>
        <v>3.4313019947157928</v>
      </c>
      <c r="AC454" s="32"/>
      <c r="AD454" s="5">
        <f t="shared" si="525"/>
        <v>174376.89987776877</v>
      </c>
      <c r="AE454" s="5">
        <f t="shared" si="507"/>
        <v>-1743.768998777688</v>
      </c>
      <c r="AF454" s="5">
        <f t="shared" si="507"/>
        <v>-19281.658089440698</v>
      </c>
      <c r="AG454" s="5">
        <f t="shared" si="528"/>
        <v>-23836.055631852876</v>
      </c>
      <c r="AH454" s="5">
        <f t="shared" si="529"/>
        <v>129515.41715769749</v>
      </c>
      <c r="AI454" s="42">
        <f t="shared" si="523"/>
        <v>0</v>
      </c>
      <c r="AJ454" s="42">
        <f t="shared" si="526"/>
        <v>16935.67027791998</v>
      </c>
      <c r="AK454" s="42">
        <f t="shared" si="530"/>
        <v>146451.08743561746</v>
      </c>
    </row>
    <row r="455" spans="1:37" ht="15" x14ac:dyDescent="0.2">
      <c r="I455" s="2">
        <f t="shared" si="510"/>
        <v>19</v>
      </c>
      <c r="J455" s="11">
        <f t="shared" si="500"/>
        <v>306049.50015536876</v>
      </c>
      <c r="K455" s="11">
        <f t="shared" si="511"/>
        <v>3060.4950015536879</v>
      </c>
      <c r="L455" s="24">
        <f t="shared" si="517"/>
        <v>33841.304809160574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L'!$B$264:$AV$384, 46)</f>
        <v>72.713266246012921</v>
      </c>
      <c r="S455" s="46">
        <f>VLOOKUP(I455, '[1]Lapse Rates'!$A$4:$F$24, 5)</f>
        <v>3.3283375800000001E-2</v>
      </c>
      <c r="T455" s="33">
        <f t="shared" si="527"/>
        <v>0.56976698144987914</v>
      </c>
      <c r="U455" s="33">
        <f t="shared" si="518"/>
        <v>4.1429618220352168E-2</v>
      </c>
      <c r="V455" s="39">
        <f t="shared" si="513"/>
        <v>1.8963768562027958E-2</v>
      </c>
      <c r="W455" s="32">
        <f t="shared" si="519"/>
        <v>0.50937359466749899</v>
      </c>
      <c r="X455" s="31"/>
      <c r="Y455" s="5">
        <f t="shared" si="524"/>
        <v>0</v>
      </c>
      <c r="Z455" s="5">
        <f t="shared" si="524"/>
        <v>3.4313019947157928</v>
      </c>
      <c r="AA455" s="5">
        <f t="shared" si="520"/>
        <v>0</v>
      </c>
      <c r="AB455" s="5">
        <f t="shared" si="505"/>
        <v>3.0675955054301323</v>
      </c>
      <c r="AC455" s="32"/>
      <c r="AD455" s="5">
        <f t="shared" si="525"/>
        <v>155893.53404033146</v>
      </c>
      <c r="AE455" s="5">
        <f t="shared" si="507"/>
        <v>-1558.935340403315</v>
      </c>
      <c r="AF455" s="5">
        <f t="shared" si="507"/>
        <v>-17237.867078880641</v>
      </c>
      <c r="AG455" s="5">
        <f t="shared" si="528"/>
        <v>-24950.117551224466</v>
      </c>
      <c r="AH455" s="5">
        <f t="shared" si="529"/>
        <v>112146.61406982304</v>
      </c>
      <c r="AI455" s="42">
        <f t="shared" si="523"/>
        <v>0</v>
      </c>
      <c r="AJ455" s="42">
        <f t="shared" si="526"/>
        <v>15140.560743188633</v>
      </c>
      <c r="AK455" s="42">
        <f t="shared" si="530"/>
        <v>127287.17481301168</v>
      </c>
    </row>
    <row r="456" spans="1:37" ht="15" x14ac:dyDescent="0.2">
      <c r="I456" s="2">
        <f t="shared" si="510"/>
        <v>20</v>
      </c>
      <c r="J456" s="11">
        <f t="shared" si="500"/>
        <v>306049.50015536876</v>
      </c>
      <c r="K456" s="11">
        <f t="shared" si="511"/>
        <v>3060.4950015536879</v>
      </c>
      <c r="L456" s="24">
        <f t="shared" si="517"/>
        <v>33841.304809160574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L'!$B$264:$AV$384, 46)</f>
        <v>81.483898815698609</v>
      </c>
      <c r="S456" s="46">
        <f>VLOOKUP(I456, '[1]Lapse Rates'!$A$4:$F$24, 5)</f>
        <v>0</v>
      </c>
      <c r="T456" s="33">
        <f t="shared" si="527"/>
        <v>0.50937359466749899</v>
      </c>
      <c r="U456" s="33">
        <f t="shared" si="518"/>
        <v>4.1505746447275164E-2</v>
      </c>
      <c r="V456" s="39">
        <f t="shared" si="513"/>
        <v>0</v>
      </c>
      <c r="W456" s="32">
        <f t="shared" si="519"/>
        <v>0.46786784822022381</v>
      </c>
      <c r="X456" s="31"/>
      <c r="Y456" s="5">
        <f t="shared" si="524"/>
        <v>0</v>
      </c>
      <c r="Z456" s="5">
        <f t="shared" si="524"/>
        <v>3.0675955054301323</v>
      </c>
      <c r="AA456" s="5">
        <f t="shared" si="520"/>
        <v>0</v>
      </c>
      <c r="AB456" s="5">
        <f t="shared" si="505"/>
        <v>2.8176358636581718</v>
      </c>
      <c r="AC456" s="32"/>
      <c r="AD456" s="5">
        <f>$W456*J456</f>
        <v>143190.72108656744</v>
      </c>
      <c r="AE456" s="5">
        <f t="shared" si="507"/>
        <v>-1431.9072108656744</v>
      </c>
      <c r="AF456" s="5">
        <f t="shared" si="507"/>
        <v>-15833.25846202667</v>
      </c>
      <c r="AG456" s="5">
        <f t="shared" si="528"/>
        <v>-24995.964177196074</v>
      </c>
      <c r="AH456" s="5">
        <f t="shared" si="529"/>
        <v>100929.59123647903</v>
      </c>
      <c r="AI456" s="42">
        <f t="shared" si="523"/>
        <v>0</v>
      </c>
      <c r="AJ456" s="42">
        <f t="shared" si="526"/>
        <v>13906.840572325425</v>
      </c>
      <c r="AK456" s="42">
        <f t="shared" si="530"/>
        <v>114836.43180880445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5105507.993188737</v>
      </c>
      <c r="AE459" s="21">
        <f t="shared" ref="AE459:AK459" si="531">SUM(AE436:AE456)</f>
        <v>-167393.26259812451</v>
      </c>
      <c r="AF459" s="21">
        <f t="shared" si="531"/>
        <v>-540315.1079619393</v>
      </c>
      <c r="AG459" s="21">
        <f t="shared" si="531"/>
        <v>-296127.30038063589</v>
      </c>
      <c r="AH459" s="21">
        <f t="shared" si="531"/>
        <v>4101672.3222480379</v>
      </c>
      <c r="AI459" s="21">
        <f t="shared" si="531"/>
        <v>0</v>
      </c>
      <c r="AJ459" s="21">
        <f t="shared" si="531"/>
        <v>466424.56056573789</v>
      </c>
      <c r="AK459" s="21">
        <f t="shared" si="531"/>
        <v>4568096.882813775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2572285.8361042091</v>
      </c>
      <c r="AE461" s="21">
        <f t="shared" ref="AE461:AK461" si="532">AE436+NPV($D$6,AE437:AE456)</f>
        <v>-142330.93639827127</v>
      </c>
      <c r="AF461" s="21">
        <f t="shared" si="532"/>
        <v>-263189.40779733303</v>
      </c>
      <c r="AG461" s="21">
        <f t="shared" si="532"/>
        <v>-101174.52327759367</v>
      </c>
      <c r="AH461" s="21">
        <f t="shared" si="532"/>
        <v>2065590.9686310114</v>
      </c>
      <c r="AI461" s="21">
        <f t="shared" si="532"/>
        <v>0</v>
      </c>
      <c r="AJ461" s="21">
        <f t="shared" si="532"/>
        <v>220368.98520151322</v>
      </c>
      <c r="AK461" s="21">
        <f t="shared" si="532"/>
        <v>2285959.9538325248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3804697.6135666384</v>
      </c>
      <c r="AE463" s="21">
        <f t="shared" ref="AE463:AK463" si="533">AE436+NPV($D$7,AE437:AE456)</f>
        <v>-154491.33695540711</v>
      </c>
      <c r="AF463" s="21">
        <f t="shared" si="533"/>
        <v>-397652.56543902389</v>
      </c>
      <c r="AG463" s="21">
        <f t="shared" si="533"/>
        <v>-190118.60707548182</v>
      </c>
      <c r="AH463" s="21">
        <f t="shared" si="533"/>
        <v>3062435.104096726</v>
      </c>
      <c r="AI463" s="21">
        <f t="shared" si="533"/>
        <v>0</v>
      </c>
      <c r="AJ463" s="21">
        <f t="shared" si="533"/>
        <v>340078.11808851227</v>
      </c>
      <c r="AK463" s="21">
        <f t="shared" si="533"/>
        <v>3402513.2221852373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R22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-4125.8172721222991</v>
      </c>
      <c r="C19" s="60">
        <v>-5809.0399629117665</v>
      </c>
      <c r="D19" s="60">
        <v>-5445.4471388447309</v>
      </c>
      <c r="E19" s="60">
        <v>-5569.6781564134262</v>
      </c>
      <c r="F19" s="60">
        <v>-3982.0285956559019</v>
      </c>
      <c r="G19" s="60">
        <v>-3732.8395004752369</v>
      </c>
      <c r="H19" s="60">
        <v>-3817.6442106138511</v>
      </c>
      <c r="I19" s="60">
        <v>-5255.9234187847142</v>
      </c>
      <c r="J19" s="60">
        <v>-5375.8546487219483</v>
      </c>
      <c r="K19" s="60">
        <v>-5039.2304576707393</v>
      </c>
      <c r="L19" s="60">
        <v>-3602.693808810865</v>
      </c>
      <c r="M19" s="60">
        <v>-3684.5530424256085</v>
      </c>
      <c r="N19" s="60">
        <v>-3453.9112478621273</v>
      </c>
      <c r="O19" s="60">
        <v>-4863.7708116562872</v>
      </c>
      <c r="P19" s="60">
        <v>-3333.4554962174566</v>
      </c>
    </row>
    <row r="20" spans="1:16" x14ac:dyDescent="0.15">
      <c r="A20">
        <f t="shared" si="0"/>
        <v>19</v>
      </c>
      <c r="B20" s="60">
        <v>-4413.1956810996262</v>
      </c>
      <c r="C20" s="60">
        <v>-6183.5232537220791</v>
      </c>
      <c r="D20" s="60">
        <v>-5799.7846336782786</v>
      </c>
      <c r="E20" s="60">
        <v>-5928.8245563106439</v>
      </c>
      <c r="F20" s="60">
        <v>-4259.4356197222414</v>
      </c>
      <c r="G20" s="60">
        <v>-3995.1533671561406</v>
      </c>
      <c r="H20" s="60">
        <v>-4083.6476841427088</v>
      </c>
      <c r="I20" s="60">
        <v>-5597.9993605843611</v>
      </c>
      <c r="J20" s="60">
        <v>-5722.5760609500867</v>
      </c>
      <c r="K20" s="60">
        <v>-5367.2808078065391</v>
      </c>
      <c r="L20" s="60">
        <v>-3855.8985285776957</v>
      </c>
      <c r="M20" s="60">
        <v>-3941.320764194395</v>
      </c>
      <c r="N20" s="60">
        <v>-3696.6991578545926</v>
      </c>
      <c r="O20" s="60">
        <v>-5180.4595164466236</v>
      </c>
      <c r="P20" s="60">
        <v>-3567.8073341024765</v>
      </c>
    </row>
    <row r="21" spans="1:16" x14ac:dyDescent="0.15">
      <c r="A21">
        <f t="shared" si="0"/>
        <v>20</v>
      </c>
      <c r="B21" s="60">
        <v>-4711.498679978471</v>
      </c>
      <c r="C21" s="60">
        <v>-6567.9385071840379</v>
      </c>
      <c r="D21" s="60">
        <v>-6163.9289570671826</v>
      </c>
      <c r="E21" s="60">
        <v>-6297.5112751775378</v>
      </c>
      <c r="F21" s="60">
        <v>-4547.3956731339131</v>
      </c>
      <c r="G21" s="60">
        <v>-4267.7129754889056</v>
      </c>
      <c r="H21" s="60">
        <v>-4359.7785938483139</v>
      </c>
      <c r="I21" s="60">
        <v>-5949.5542488137726</v>
      </c>
      <c r="J21" s="60">
        <v>-6078.5195490211127</v>
      </c>
      <c r="K21" s="60">
        <v>-5704.4340307929742</v>
      </c>
      <c r="L21" s="60">
        <v>-4118.9994284968816</v>
      </c>
      <c r="M21" s="60">
        <v>-4207.870713085219</v>
      </c>
      <c r="N21" s="60">
        <v>-3948.9829513493719</v>
      </c>
      <c r="O21" s="60">
        <v>-5505.9456530597326</v>
      </c>
      <c r="P21" s="60">
        <v>-3811.3304418120338</v>
      </c>
    </row>
    <row r="22" spans="1:16" x14ac:dyDescent="0.15">
      <c r="A22">
        <f t="shared" si="0"/>
        <v>21</v>
      </c>
      <c r="B22" s="60">
        <v>-5025.5137449796712</v>
      </c>
      <c r="C22" s="60">
        <v>-6968.9652350633405</v>
      </c>
      <c r="D22" s="60">
        <v>-6548.5537082386281</v>
      </c>
      <c r="E22" s="60">
        <v>-6682.146098286923</v>
      </c>
      <c r="F22" s="60">
        <v>-4850.5312495513754</v>
      </c>
      <c r="G22" s="60">
        <v>-4558.0703222710554</v>
      </c>
      <c r="H22" s="60">
        <v>-4650.4706546960251</v>
      </c>
      <c r="I22" s="60">
        <v>-6320.8943103418123</v>
      </c>
      <c r="J22" s="60">
        <v>-6449.8726473070892</v>
      </c>
      <c r="K22" s="60">
        <v>-6060.5759532711572</v>
      </c>
      <c r="L22" s="60">
        <v>-4399.2874993510077</v>
      </c>
      <c r="M22" s="60">
        <v>-4488.4836336848903</v>
      </c>
      <c r="N22" s="60">
        <v>-4217.7550341101469</v>
      </c>
      <c r="O22" s="60">
        <v>-5849.7743597259259</v>
      </c>
      <c r="P22" s="60">
        <v>-4070.7753292850466</v>
      </c>
    </row>
    <row r="23" spans="1:16" x14ac:dyDescent="0.15">
      <c r="A23">
        <f t="shared" si="0"/>
        <v>22</v>
      </c>
      <c r="B23" s="60">
        <v>-5358.6374674419858</v>
      </c>
      <c r="C23" s="60">
        <v>-7390.7095711951997</v>
      </c>
      <c r="D23" s="60">
        <v>-6953.877547810519</v>
      </c>
      <c r="E23" s="60">
        <v>-7086.6706900743702</v>
      </c>
      <c r="F23" s="60">
        <v>-5172.1231198903079</v>
      </c>
      <c r="G23" s="60">
        <v>-4866.6734891061706</v>
      </c>
      <c r="H23" s="60">
        <v>-4958.8720020554392</v>
      </c>
      <c r="I23" s="60">
        <v>-6712.2333042922555</v>
      </c>
      <c r="J23" s="60">
        <v>-6840.4435442141303</v>
      </c>
      <c r="K23" s="60">
        <v>-6435.9144919657811</v>
      </c>
      <c r="L23" s="60">
        <v>-4697.1968955344464</v>
      </c>
      <c r="M23" s="60">
        <v>-4786.2000988710279</v>
      </c>
      <c r="N23" s="60">
        <v>-4503.4334894011981</v>
      </c>
      <c r="O23" s="60">
        <v>-6212.1486361522002</v>
      </c>
      <c r="P23" s="60">
        <v>-4346.5469515376917</v>
      </c>
    </row>
    <row r="24" spans="1:16" x14ac:dyDescent="0.15">
      <c r="A24">
        <f t="shared" si="0"/>
        <v>23</v>
      </c>
      <c r="B24" s="60">
        <v>-5715.6416189774982</v>
      </c>
      <c r="C24" s="60">
        <v>-7839.7725822859666</v>
      </c>
      <c r="D24" s="60">
        <v>-7385.9666078391192</v>
      </c>
      <c r="E24" s="60">
        <v>-7517.4191712637348</v>
      </c>
      <c r="F24" s="60">
        <v>-5516.7794781954763</v>
      </c>
      <c r="G24" s="60">
        <v>-5197.760900250807</v>
      </c>
      <c r="H24" s="60">
        <v>-5289.4035821626476</v>
      </c>
      <c r="I24" s="60">
        <v>-7129.4301354668069</v>
      </c>
      <c r="J24" s="60">
        <v>-7256.34988395855</v>
      </c>
      <c r="K24" s="60">
        <v>-6836.0712743171043</v>
      </c>
      <c r="L24" s="60">
        <v>-5016.8205763912583</v>
      </c>
      <c r="M24" s="60">
        <v>-5105.2892650206113</v>
      </c>
      <c r="N24" s="60">
        <v>-4809.944777506209</v>
      </c>
      <c r="O24" s="60">
        <v>-6598.4977143909755</v>
      </c>
      <c r="P24" s="60">
        <v>-4642.4368105105641</v>
      </c>
    </row>
    <row r="25" spans="1:16" x14ac:dyDescent="0.15">
      <c r="A25">
        <f t="shared" si="0"/>
        <v>24</v>
      </c>
      <c r="B25" s="60">
        <v>-6103.2425967134295</v>
      </c>
      <c r="C25" s="60">
        <v>-8324.8847918420943</v>
      </c>
      <c r="D25" s="60">
        <v>-7853.1303701682282</v>
      </c>
      <c r="E25" s="60">
        <v>-7982.7703166658348</v>
      </c>
      <c r="F25" s="60">
        <v>-5890.9868982967373</v>
      </c>
      <c r="G25" s="60">
        <v>-5557.5107877927885</v>
      </c>
      <c r="H25" s="60">
        <v>-5648.2888518645514</v>
      </c>
      <c r="I25" s="60">
        <v>-7580.5113110136763</v>
      </c>
      <c r="J25" s="60">
        <v>-7705.6851110370244</v>
      </c>
      <c r="K25" s="60">
        <v>-7268.7487185429372</v>
      </c>
      <c r="L25" s="60">
        <v>-5364.1249989409835</v>
      </c>
      <c r="M25" s="60">
        <v>-5451.7612675822165</v>
      </c>
      <c r="N25" s="60">
        <v>-5143.0129339540872</v>
      </c>
      <c r="O25" s="60">
        <v>-7016.2611640472996</v>
      </c>
      <c r="P25" s="60">
        <v>-4963.9724246881578</v>
      </c>
    </row>
    <row r="26" spans="1:16" x14ac:dyDescent="0.15">
      <c r="A26">
        <f t="shared" si="0"/>
        <v>25</v>
      </c>
      <c r="B26" s="60">
        <v>-6533.4270154294272</v>
      </c>
      <c r="C26" s="60">
        <v>-8862.3669600187313</v>
      </c>
      <c r="D26" s="60">
        <v>-8370.731492108207</v>
      </c>
      <c r="E26" s="60">
        <v>-8498.3841108524975</v>
      </c>
      <c r="F26" s="60">
        <v>-6306.3203365959907</v>
      </c>
      <c r="G26" s="60">
        <v>-5956.8277395388614</v>
      </c>
      <c r="H26" s="60">
        <v>-6046.6316084886139</v>
      </c>
      <c r="I26" s="60">
        <v>-8080.3138735432567</v>
      </c>
      <c r="J26" s="60">
        <v>-8203.5734113588242</v>
      </c>
      <c r="K26" s="60">
        <v>-7748.1821051644029</v>
      </c>
      <c r="L26" s="60">
        <v>-5749.6397269764884</v>
      </c>
      <c r="M26" s="60">
        <v>-5836.3380181167713</v>
      </c>
      <c r="N26" s="60">
        <v>-5512.738339586811</v>
      </c>
      <c r="O26" s="60">
        <v>-7479.1863856802111</v>
      </c>
      <c r="P26" s="60">
        <v>-5320.9063482821721</v>
      </c>
    </row>
    <row r="27" spans="1:16" x14ac:dyDescent="0.15">
      <c r="A27">
        <f t="shared" si="0"/>
        <v>26</v>
      </c>
      <c r="B27" s="60">
        <v>-7010.855525739883</v>
      </c>
      <c r="C27" s="60">
        <v>-9457.7388644590428</v>
      </c>
      <c r="D27" s="60">
        <v>-8944.074574589371</v>
      </c>
      <c r="E27" s="60">
        <v>-9069.5639224790521</v>
      </c>
      <c r="F27" s="60">
        <v>-6767.2840752982393</v>
      </c>
      <c r="G27" s="60">
        <v>-6400.0364627753688</v>
      </c>
      <c r="H27" s="60">
        <v>-6488.7568353103679</v>
      </c>
      <c r="I27" s="60">
        <v>-8633.9664197658403</v>
      </c>
      <c r="J27" s="60">
        <v>-8755.1422265070378</v>
      </c>
      <c r="K27" s="60">
        <v>-8279.2980395921404</v>
      </c>
      <c r="L27" s="60">
        <v>-6177.5438695685789</v>
      </c>
      <c r="M27" s="60">
        <v>-6263.1989166120457</v>
      </c>
      <c r="N27" s="60">
        <v>-5923.1331993939575</v>
      </c>
      <c r="O27" s="60">
        <v>-7992.0358378155825</v>
      </c>
      <c r="P27" s="60">
        <v>-5717.1153024394898</v>
      </c>
    </row>
    <row r="28" spans="1:16" x14ac:dyDescent="0.15">
      <c r="A28">
        <f t="shared" si="0"/>
        <v>27</v>
      </c>
      <c r="B28" s="60">
        <v>-7535.9691269084278</v>
      </c>
      <c r="C28" s="60">
        <v>-10110.524703309038</v>
      </c>
      <c r="D28" s="60">
        <v>-9572.8555645611777</v>
      </c>
      <c r="E28" s="60">
        <v>-9695.863923330613</v>
      </c>
      <c r="F28" s="60">
        <v>-7274.3097300750314</v>
      </c>
      <c r="G28" s="60">
        <v>-6887.6531210041667</v>
      </c>
      <c r="H28" s="60">
        <v>-6975.0848951907337</v>
      </c>
      <c r="I28" s="60">
        <v>-9241.1836379401921</v>
      </c>
      <c r="J28" s="60">
        <v>-9359.9693537001003</v>
      </c>
      <c r="K28" s="60">
        <v>-8861.8319247170239</v>
      </c>
      <c r="L28" s="60">
        <v>-6648.3407450099967</v>
      </c>
      <c r="M28" s="60">
        <v>-6732.7548044501018</v>
      </c>
      <c r="N28" s="60">
        <v>-6374.6856946575272</v>
      </c>
      <c r="O28" s="60">
        <v>-8554.5611380033533</v>
      </c>
      <c r="P28" s="60">
        <v>-6153.0748595398791</v>
      </c>
    </row>
    <row r="29" spans="1:16" x14ac:dyDescent="0.15">
      <c r="A29">
        <f t="shared" si="0"/>
        <v>28</v>
      </c>
      <c r="B29" s="60">
        <v>-8125.6295347016057</v>
      </c>
      <c r="C29" s="60">
        <v>-10842.809082254622</v>
      </c>
      <c r="D29" s="60">
        <v>-10277.961031024453</v>
      </c>
      <c r="E29" s="60">
        <v>-10398.482394101902</v>
      </c>
      <c r="F29" s="60">
        <v>-7843.6839562420273</v>
      </c>
      <c r="G29" s="60">
        <v>-7435.0898756836268</v>
      </c>
      <c r="H29" s="60">
        <v>-7521.2439072808684</v>
      </c>
      <c r="I29" s="60">
        <v>-9922.1435018033335</v>
      </c>
      <c r="J29" s="60">
        <v>-10038.53389176869</v>
      </c>
      <c r="K29" s="60">
        <v>-9515.1499496136094</v>
      </c>
      <c r="L29" s="60">
        <v>-7176.9158626428725</v>
      </c>
      <c r="M29" s="60">
        <v>-7260.099762267716</v>
      </c>
      <c r="N29" s="60">
        <v>-6881.6783252281948</v>
      </c>
      <c r="O29" s="60">
        <v>-9185.4699022760633</v>
      </c>
      <c r="P29" s="60">
        <v>-6642.5785816019234</v>
      </c>
    </row>
    <row r="30" spans="1:16" x14ac:dyDescent="0.15">
      <c r="A30">
        <f t="shared" si="0"/>
        <v>29</v>
      </c>
      <c r="B30" s="60">
        <v>-8788.8648120089401</v>
      </c>
      <c r="C30" s="60">
        <v>-11665.261307251179</v>
      </c>
      <c r="D30" s="60">
        <v>-11069.642676503025</v>
      </c>
      <c r="E30" s="60">
        <v>-11187.673345667989</v>
      </c>
      <c r="F30" s="60">
        <v>-8484.1336566241753</v>
      </c>
      <c r="G30" s="60">
        <v>-8050.7217313328129</v>
      </c>
      <c r="H30" s="60">
        <v>-8135.6152956474307</v>
      </c>
      <c r="I30" s="60">
        <v>-10686.759882141265</v>
      </c>
      <c r="J30" s="60">
        <v>-10800.752050512207</v>
      </c>
      <c r="K30" s="60">
        <v>-10248.778065187706</v>
      </c>
      <c r="L30" s="60">
        <v>-7771.363741576758</v>
      </c>
      <c r="M30" s="60">
        <v>-7853.3345782963779</v>
      </c>
      <c r="N30" s="60">
        <v>-7451.8839489934007</v>
      </c>
      <c r="O30" s="60">
        <v>-9893.972679024504</v>
      </c>
      <c r="P30" s="60">
        <v>-7193.1381162969992</v>
      </c>
    </row>
    <row r="31" spans="1:16" x14ac:dyDescent="0.15">
      <c r="A31">
        <f t="shared" si="0"/>
        <v>30</v>
      </c>
      <c r="B31" s="60">
        <v>-9531.6631632184453</v>
      </c>
      <c r="C31" s="60">
        <v>-12584.627647102181</v>
      </c>
      <c r="D31" s="60">
        <v>-11954.39609369245</v>
      </c>
      <c r="E31" s="60">
        <v>-12069.930323381172</v>
      </c>
      <c r="F31" s="60">
        <v>-9201.4526529776576</v>
      </c>
      <c r="G31" s="60">
        <v>-8740.1174850265852</v>
      </c>
      <c r="H31" s="60">
        <v>-8823.7694054606472</v>
      </c>
      <c r="I31" s="60">
        <v>-11541.322016144752</v>
      </c>
      <c r="J31" s="60">
        <v>-11652.911165439711</v>
      </c>
      <c r="K31" s="60">
        <v>-11068.767853785987</v>
      </c>
      <c r="L31" s="60">
        <v>-8437.071263431535</v>
      </c>
      <c r="M31" s="60">
        <v>-8517.8476841610664</v>
      </c>
      <c r="N31" s="60">
        <v>-8090.4804101895679</v>
      </c>
      <c r="O31" s="60">
        <v>-10685.92727323325</v>
      </c>
      <c r="P31" s="60">
        <v>-7809.7612307172312</v>
      </c>
    </row>
    <row r="32" spans="1:16" x14ac:dyDescent="0.15">
      <c r="A32">
        <f t="shared" si="0"/>
        <v>31</v>
      </c>
      <c r="B32" s="60">
        <v>-10360.58629878666</v>
      </c>
      <c r="C32" s="60">
        <v>-13608.043123363399</v>
      </c>
      <c r="D32" s="60">
        <v>-12944.526832781705</v>
      </c>
      <c r="E32" s="60">
        <v>-13052.125346592748</v>
      </c>
      <c r="F32" s="60">
        <v>-10001.991712034589</v>
      </c>
      <c r="G32" s="60">
        <v>-9513.8825833565134</v>
      </c>
      <c r="H32" s="60">
        <v>-9591.8142966455416</v>
      </c>
      <c r="I32" s="60">
        <v>-12497.737800729357</v>
      </c>
      <c r="J32" s="60">
        <v>-12601.668370834126</v>
      </c>
      <c r="K32" s="60">
        <v>-11986.569884643721</v>
      </c>
      <c r="L32" s="60">
        <v>-9184.2930637135305</v>
      </c>
      <c r="M32" s="60">
        <v>-9259.5494241476972</v>
      </c>
      <c r="N32" s="60">
        <v>-8807.3196379833171</v>
      </c>
      <c r="O32" s="60">
        <v>-11572.411859352535</v>
      </c>
      <c r="P32" s="60">
        <v>-8501.9725210355155</v>
      </c>
    </row>
    <row r="33" spans="1:16" x14ac:dyDescent="0.15">
      <c r="A33">
        <f t="shared" si="0"/>
        <v>32</v>
      </c>
      <c r="B33" s="60">
        <v>-11278.529041967155</v>
      </c>
      <c r="C33" s="60">
        <v>-14737.565846613121</v>
      </c>
      <c r="D33" s="60">
        <v>-14038.024143798368</v>
      </c>
      <c r="E33" s="60">
        <v>-14136.263955072378</v>
      </c>
      <c r="F33" s="60">
        <v>-10888.563772792366</v>
      </c>
      <c r="G33" s="60">
        <v>-10371.359154788361</v>
      </c>
      <c r="H33" s="60">
        <v>-10442.467642024836</v>
      </c>
      <c r="I33" s="60">
        <v>-13554.088109819801</v>
      </c>
      <c r="J33" s="60">
        <v>-13648.984651203005</v>
      </c>
      <c r="K33" s="60">
        <v>-13000.3679244996</v>
      </c>
      <c r="L33" s="60">
        <v>-10012.408443377943</v>
      </c>
      <c r="M33" s="60">
        <v>-10081.07904583402</v>
      </c>
      <c r="N33" s="60">
        <v>-9601.8221913156194</v>
      </c>
      <c r="O33" s="60">
        <v>-12551.692055331458</v>
      </c>
      <c r="P33" s="60">
        <v>-9269.224979857725</v>
      </c>
    </row>
    <row r="34" spans="1:16" x14ac:dyDescent="0.15">
      <c r="A34">
        <f t="shared" si="0"/>
        <v>33</v>
      </c>
      <c r="B34" s="60">
        <v>-12296.499042379632</v>
      </c>
      <c r="C34" s="60">
        <v>-15985.595279322328</v>
      </c>
      <c r="D34" s="60">
        <v>-15246.679689859066</v>
      </c>
      <c r="E34" s="60">
        <v>-15334.283265490085</v>
      </c>
      <c r="F34" s="60">
        <v>-11871.820985246664</v>
      </c>
      <c r="G34" s="60">
        <v>-11322.684259691563</v>
      </c>
      <c r="H34" s="60">
        <v>-11385.972724408748</v>
      </c>
      <c r="I34" s="60">
        <v>-14721.792590497254</v>
      </c>
      <c r="J34" s="60">
        <v>-14806.419743164279</v>
      </c>
      <c r="K34" s="60">
        <v>-14121.152951305172</v>
      </c>
      <c r="L34" s="60">
        <v>-10931.225410242096</v>
      </c>
      <c r="M34" s="60">
        <v>-10992.346882994521</v>
      </c>
      <c r="N34" s="60">
        <v>-10483.417781078433</v>
      </c>
      <c r="O34" s="60">
        <v>-13634.409135665548</v>
      </c>
      <c r="P34" s="60">
        <v>-10120.64038243506</v>
      </c>
    </row>
    <row r="35" spans="1:16" x14ac:dyDescent="0.15">
      <c r="A35">
        <f t="shared" si="0"/>
        <v>34</v>
      </c>
      <c r="B35" s="60">
        <v>-13430.320098837174</v>
      </c>
      <c r="C35" s="60">
        <v>-17370.744192431383</v>
      </c>
      <c r="D35" s="60">
        <v>-16588.513997956081</v>
      </c>
      <c r="E35" s="60">
        <v>-16664.093603469446</v>
      </c>
      <c r="F35" s="60">
        <v>-12967.072951159304</v>
      </c>
      <c r="G35" s="60">
        <v>-12382.671513875273</v>
      </c>
      <c r="H35" s="60">
        <v>-12437.048059273086</v>
      </c>
      <c r="I35" s="60">
        <v>-16018.295852790618</v>
      </c>
      <c r="J35" s="60">
        <v>-16091.311197769903</v>
      </c>
      <c r="K35" s="60">
        <v>-15365.706667172502</v>
      </c>
      <c r="L35" s="60">
        <v>-11955.073594331194</v>
      </c>
      <c r="M35" s="60">
        <v>-12007.59035180621</v>
      </c>
      <c r="N35" s="60">
        <v>-11465.879917971064</v>
      </c>
      <c r="O35" s="60">
        <v>-14836.80456366348</v>
      </c>
      <c r="P35" s="60">
        <v>-11069.539786587664</v>
      </c>
    </row>
    <row r="36" spans="1:16" x14ac:dyDescent="0.15">
      <c r="A36">
        <f t="shared" si="0"/>
        <v>35</v>
      </c>
      <c r="B36" s="60">
        <v>-14689.444637767047</v>
      </c>
      <c r="C36" s="60">
        <v>-18902.867294596101</v>
      </c>
      <c r="D36" s="60">
        <v>-18073.246209085908</v>
      </c>
      <c r="E36" s="60">
        <v>-18135.211802904014</v>
      </c>
      <c r="F36" s="60">
        <v>-14183.4832430065</v>
      </c>
      <c r="G36" s="60">
        <v>-13560.31219632039</v>
      </c>
      <c r="H36" s="60">
        <v>-13604.523482843051</v>
      </c>
      <c r="I36" s="60">
        <v>-17453.033161202795</v>
      </c>
      <c r="J36" s="60">
        <v>-17512.89808389797</v>
      </c>
      <c r="K36" s="60">
        <v>-16743.135092481101</v>
      </c>
      <c r="L36" s="60">
        <v>-13092.666266219127</v>
      </c>
      <c r="M36" s="60">
        <v>-13135.366335362043</v>
      </c>
      <c r="N36" s="60">
        <v>-12557.600980024601</v>
      </c>
      <c r="O36" s="60">
        <v>-16167.714101316333</v>
      </c>
      <c r="P36" s="60">
        <v>-12124.053365035514</v>
      </c>
    </row>
    <row r="37" spans="1:16" x14ac:dyDescent="0.15">
      <c r="A37">
        <f t="shared" si="0"/>
        <v>36</v>
      </c>
      <c r="B37" s="60">
        <v>-16091.978363588702</v>
      </c>
      <c r="C37" s="60">
        <v>-20602.746738021142</v>
      </c>
      <c r="D37" s="60">
        <v>-19721.054487894879</v>
      </c>
      <c r="E37" s="60">
        <v>-19767.659637566245</v>
      </c>
      <c r="F37" s="60">
        <v>-15538.583196099709</v>
      </c>
      <c r="G37" s="60">
        <v>-14872.609463081862</v>
      </c>
      <c r="H37" s="60">
        <v>-14905.268800401054</v>
      </c>
      <c r="I37" s="60">
        <v>-19045.556732460489</v>
      </c>
      <c r="J37" s="60">
        <v>-19090.580596056589</v>
      </c>
      <c r="K37" s="60">
        <v>-18272.268212905969</v>
      </c>
      <c r="L37" s="60">
        <v>-14360.463181641755</v>
      </c>
      <c r="M37" s="60">
        <v>-14392.005208904839</v>
      </c>
      <c r="N37" s="60">
        <v>-13774.415231485482</v>
      </c>
      <c r="O37" s="60">
        <v>-17645.377795039643</v>
      </c>
      <c r="P37" s="60">
        <v>-13299.505627725484</v>
      </c>
    </row>
    <row r="38" spans="1:16" x14ac:dyDescent="0.15">
      <c r="A38">
        <f t="shared" si="0"/>
        <v>37</v>
      </c>
      <c r="B38" s="60">
        <v>-17654.423236360377</v>
      </c>
      <c r="C38" s="60">
        <v>-22488.463273083009</v>
      </c>
      <c r="D38" s="60">
        <v>-21549.622453094358</v>
      </c>
      <c r="E38" s="60">
        <v>-21578.886844496243</v>
      </c>
      <c r="F38" s="60">
        <v>-17048.368043417569</v>
      </c>
      <c r="G38" s="60">
        <v>-16335.165439187314</v>
      </c>
      <c r="H38" s="60">
        <v>-16354.694054352909</v>
      </c>
      <c r="I38" s="60">
        <v>-20813.025578041103</v>
      </c>
      <c r="J38" s="60">
        <v>-20841.290578134722</v>
      </c>
      <c r="K38" s="60">
        <v>-19969.65746946989</v>
      </c>
      <c r="L38" s="60">
        <v>-15773.582270432131</v>
      </c>
      <c r="M38" s="60">
        <v>-15792.438612747126</v>
      </c>
      <c r="N38" s="60">
        <v>-15130.881916579679</v>
      </c>
      <c r="O38" s="60">
        <v>-19285.849038241406</v>
      </c>
      <c r="P38" s="60">
        <v>-14609.99946204946</v>
      </c>
    </row>
    <row r="39" spans="1:16" x14ac:dyDescent="0.15">
      <c r="A39">
        <f t="shared" si="0"/>
        <v>38</v>
      </c>
      <c r="B39" s="60">
        <v>-19377.561969445469</v>
      </c>
      <c r="C39" s="60">
        <v>-24557.892753947268</v>
      </c>
      <c r="D39" s="60">
        <v>-23557.32365817657</v>
      </c>
      <c r="E39" s="60">
        <v>-23566.956520924046</v>
      </c>
      <c r="F39" s="60">
        <v>-18713.656216512805</v>
      </c>
      <c r="G39" s="60">
        <v>-17949.080457310931</v>
      </c>
      <c r="H39" s="60">
        <v>-17953.653146058412</v>
      </c>
      <c r="I39" s="60">
        <v>-22753.949882868037</v>
      </c>
      <c r="J39" s="60">
        <v>-22763.236771805157</v>
      </c>
      <c r="K39" s="60">
        <v>-21833.962523244765</v>
      </c>
      <c r="L39" s="60">
        <v>-17333.140919304926</v>
      </c>
      <c r="M39" s="60">
        <v>-17337.544954610021</v>
      </c>
      <c r="N39" s="60">
        <v>-16628.133183933434</v>
      </c>
      <c r="O39" s="60">
        <v>-21087.903225636586</v>
      </c>
      <c r="P39" s="60">
        <v>-16056.67525301125</v>
      </c>
    </row>
    <row r="40" spans="1:16" x14ac:dyDescent="0.15">
      <c r="A40">
        <f t="shared" si="0"/>
        <v>39</v>
      </c>
      <c r="B40" s="60">
        <v>-21269.69691571486</v>
      </c>
      <c r="C40" s="60">
        <v>-26818.512932048219</v>
      </c>
      <c r="D40" s="60">
        <v>-25751.704869612637</v>
      </c>
      <c r="E40" s="60">
        <v>-25739.166678864218</v>
      </c>
      <c r="F40" s="60">
        <v>-20542.541370265222</v>
      </c>
      <c r="G40" s="60">
        <v>-19722.409807979438</v>
      </c>
      <c r="H40" s="60">
        <v>-19709.994289396011</v>
      </c>
      <c r="I40" s="60">
        <v>-24875.716541792091</v>
      </c>
      <c r="J40" s="60">
        <v>-24863.563969886694</v>
      </c>
      <c r="K40" s="60">
        <v>-23872.378840487319</v>
      </c>
      <c r="L40" s="60">
        <v>-19046.984408509117</v>
      </c>
      <c r="M40" s="60">
        <v>-19034.968352155152</v>
      </c>
      <c r="N40" s="60">
        <v>-18273.768193201893</v>
      </c>
      <c r="O40" s="60">
        <v>-23058.574028760522</v>
      </c>
      <c r="P40" s="60">
        <v>-17646.928160265703</v>
      </c>
    </row>
    <row r="41" spans="1:16" x14ac:dyDescent="0.15">
      <c r="A41">
        <f t="shared" si="0"/>
        <v>40</v>
      </c>
      <c r="B41" s="60">
        <v>-23350.086461821211</v>
      </c>
      <c r="C41" s="60">
        <v>-29291.505481166809</v>
      </c>
      <c r="D41" s="60">
        <v>-28153.421042709688</v>
      </c>
      <c r="E41" s="60">
        <v>-28116.001915492787</v>
      </c>
      <c r="F41" s="60">
        <v>-22553.71995648032</v>
      </c>
      <c r="G41" s="60">
        <v>-21673.354080093712</v>
      </c>
      <c r="H41" s="60">
        <v>-21641.762250019237</v>
      </c>
      <c r="I41" s="60">
        <v>-27198.40192406287</v>
      </c>
      <c r="J41" s="60">
        <v>-27162.181819832189</v>
      </c>
      <c r="K41" s="60">
        <v>-26104.309486708087</v>
      </c>
      <c r="L41" s="60">
        <v>-20932.774518872451</v>
      </c>
      <c r="M41" s="60">
        <v>-20902.218669465623</v>
      </c>
      <c r="N41" s="60">
        <v>-20084.824613415112</v>
      </c>
      <c r="O41" s="60">
        <v>-25216.710069768102</v>
      </c>
      <c r="P41" s="60">
        <v>-19397.284170545568</v>
      </c>
    </row>
    <row r="42" spans="1:16" x14ac:dyDescent="0.15">
      <c r="A42">
        <f t="shared" si="0"/>
        <v>41</v>
      </c>
      <c r="B42" s="60">
        <v>-25655.291047608269</v>
      </c>
      <c r="C42" s="60">
        <v>-32018.291527022779</v>
      </c>
      <c r="D42" s="60">
        <v>-30818.844510485993</v>
      </c>
      <c r="E42" s="60">
        <v>-30737.444718010967</v>
      </c>
      <c r="F42" s="60">
        <v>-24782.643378639743</v>
      </c>
      <c r="G42" s="60">
        <v>-23850.040453794911</v>
      </c>
      <c r="H42" s="60">
        <v>-23783.126543081096</v>
      </c>
      <c r="I42" s="60">
        <v>-29776.677438703708</v>
      </c>
      <c r="J42" s="60">
        <v>-29697.891853299567</v>
      </c>
      <c r="K42" s="60">
        <v>-28582.459087515559</v>
      </c>
      <c r="L42" s="60">
        <v>-23037.13538301508</v>
      </c>
      <c r="M42" s="60">
        <v>-22972.416567224893</v>
      </c>
      <c r="N42" s="60">
        <v>-22106.193365143441</v>
      </c>
      <c r="O42" s="60">
        <v>-27613.406131810065</v>
      </c>
      <c r="P42" s="60">
        <v>-21351.219264517586</v>
      </c>
    </row>
    <row r="43" spans="1:16" x14ac:dyDescent="0.15">
      <c r="A43">
        <f t="shared" si="0"/>
        <v>42</v>
      </c>
      <c r="B43" s="60">
        <v>-28197.150387611546</v>
      </c>
      <c r="C43" s="60">
        <v>-35009.408069329045</v>
      </c>
      <c r="D43" s="60">
        <v>-33745.404581369876</v>
      </c>
      <c r="E43" s="60">
        <v>-33613.837211682141</v>
      </c>
      <c r="F43" s="60">
        <v>-27240.892952390688</v>
      </c>
      <c r="G43" s="60">
        <v>-26252.833199915378</v>
      </c>
      <c r="H43" s="60">
        <v>-26145.360188637096</v>
      </c>
      <c r="I43" s="60">
        <v>-32608.226250931632</v>
      </c>
      <c r="J43" s="60">
        <v>-32480.864380289764</v>
      </c>
      <c r="K43" s="60">
        <v>-31304.787648661753</v>
      </c>
      <c r="L43" s="60">
        <v>-25360.537263907925</v>
      </c>
      <c r="M43" s="60">
        <v>-25256.575321900731</v>
      </c>
      <c r="N43" s="60">
        <v>-24338.455986412904</v>
      </c>
      <c r="O43" s="60">
        <v>-30246.835803613812</v>
      </c>
      <c r="P43" s="60">
        <v>-23509.397282606937</v>
      </c>
    </row>
    <row r="44" spans="1:16" x14ac:dyDescent="0.15">
      <c r="A44">
        <f t="shared" si="0"/>
        <v>43</v>
      </c>
      <c r="B44" s="60">
        <v>-30981.801500156558</v>
      </c>
      <c r="C44" s="60">
        <v>-38269.52625036578</v>
      </c>
      <c r="D44" s="60">
        <v>-36937.024611297988</v>
      </c>
      <c r="E44" s="60">
        <v>-36749.894858800079</v>
      </c>
      <c r="F44" s="60">
        <v>-29934.547958477375</v>
      </c>
      <c r="G44" s="60">
        <v>-28887.157917125529</v>
      </c>
      <c r="H44" s="60">
        <v>-28734.463595266072</v>
      </c>
      <c r="I44" s="60">
        <v>-35697.026956568225</v>
      </c>
      <c r="J44" s="60">
        <v>-35515.837134898306</v>
      </c>
      <c r="K44" s="60">
        <v>-34275.321412872901</v>
      </c>
      <c r="L44" s="60">
        <v>-27908.355820437486</v>
      </c>
      <c r="M44" s="60">
        <v>-27760.621346817345</v>
      </c>
      <c r="N44" s="60">
        <v>-26786.919517002214</v>
      </c>
      <c r="O44" s="60">
        <v>-33121.051657256787</v>
      </c>
      <c r="P44" s="60">
        <v>-25877.060630907119</v>
      </c>
    </row>
    <row r="45" spans="1:16" x14ac:dyDescent="0.15">
      <c r="A45">
        <f t="shared" si="0"/>
        <v>44</v>
      </c>
      <c r="B45" s="60">
        <v>-34027.818787512748</v>
      </c>
      <c r="C45" s="60">
        <v>-41816.813754307848</v>
      </c>
      <c r="D45" s="60">
        <v>-40411.868930612138</v>
      </c>
      <c r="E45" s="60">
        <v>-40163.366039106295</v>
      </c>
      <c r="F45" s="60">
        <v>-32881.751433241348</v>
      </c>
      <c r="G45" s="60">
        <v>-31771.05102737276</v>
      </c>
      <c r="H45" s="60">
        <v>-31568.068861122567</v>
      </c>
      <c r="I45" s="60">
        <v>-39060.880721858317</v>
      </c>
      <c r="J45" s="60">
        <v>-38820.200011898116</v>
      </c>
      <c r="K45" s="60">
        <v>-37511.424532894314</v>
      </c>
      <c r="L45" s="60">
        <v>-30698.192660457822</v>
      </c>
      <c r="M45" s="60">
        <v>-30501.759051458848</v>
      </c>
      <c r="N45" s="60">
        <v>-29468.672422544783</v>
      </c>
      <c r="O45" s="60">
        <v>-36253.0467844347</v>
      </c>
      <c r="P45" s="60">
        <v>-28470.869679833791</v>
      </c>
    </row>
    <row r="46" spans="1:16" x14ac:dyDescent="0.15">
      <c r="A46">
        <f t="shared" si="0"/>
        <v>45</v>
      </c>
      <c r="B46" s="60">
        <v>-37351.325285035768</v>
      </c>
      <c r="C46" s="60">
        <v>-45666.611299540513</v>
      </c>
      <c r="D46" s="60">
        <v>-44185.28520862609</v>
      </c>
      <c r="E46" s="60">
        <v>-43869.321028993356</v>
      </c>
      <c r="F46" s="60">
        <v>-36098.305612489989</v>
      </c>
      <c r="G46" s="60">
        <v>-34920.22745793881</v>
      </c>
      <c r="H46" s="60">
        <v>-34661.591851275814</v>
      </c>
      <c r="I46" s="60">
        <v>-42714.896594895647</v>
      </c>
      <c r="J46" s="60">
        <v>-42408.783792993301</v>
      </c>
      <c r="K46" s="60">
        <v>-41027.909642006736</v>
      </c>
      <c r="L46" s="60">
        <v>-33745.431649020415</v>
      </c>
      <c r="M46" s="60">
        <v>-33495.075997957305</v>
      </c>
      <c r="N46" s="60">
        <v>-32398.702343433168</v>
      </c>
      <c r="O46" s="60">
        <v>-39657.375150397085</v>
      </c>
      <c r="P46" s="60">
        <v>-31305.477281865114</v>
      </c>
    </row>
    <row r="47" spans="1:16" x14ac:dyDescent="0.15">
      <c r="A47">
        <f t="shared" si="0"/>
        <v>46</v>
      </c>
      <c r="B47" s="60">
        <v>-40979.32535505687</v>
      </c>
      <c r="C47" s="60">
        <v>-49846.452415555868</v>
      </c>
      <c r="D47" s="60">
        <v>-48284.614997277647</v>
      </c>
      <c r="E47" s="60">
        <v>-47894.632090995961</v>
      </c>
      <c r="F47" s="60">
        <v>-39610.588897785863</v>
      </c>
      <c r="G47" s="60">
        <v>-38360.792375489124</v>
      </c>
      <c r="H47" s="60">
        <v>-38040.669811680447</v>
      </c>
      <c r="I47" s="60">
        <v>-46685.850832761389</v>
      </c>
      <c r="J47" s="60">
        <v>-46307.898565852243</v>
      </c>
      <c r="K47" s="60">
        <v>-44850.875969804511</v>
      </c>
      <c r="L47" s="60">
        <v>-37075.551105351624</v>
      </c>
      <c r="M47" s="60">
        <v>-36765.589206689612</v>
      </c>
      <c r="N47" s="60">
        <v>-35601.747888473008</v>
      </c>
      <c r="O47" s="60">
        <v>-43359.563494150505</v>
      </c>
      <c r="P47" s="60">
        <v>-34405.004945623659</v>
      </c>
    </row>
    <row r="48" spans="1:16" x14ac:dyDescent="0.15">
      <c r="A48">
        <f t="shared" si="0"/>
        <v>47</v>
      </c>
      <c r="B48" s="60">
        <v>-44939.592075845045</v>
      </c>
      <c r="C48" s="60">
        <v>-54384.401344233935</v>
      </c>
      <c r="D48" s="60">
        <v>-52737.721556981676</v>
      </c>
      <c r="E48" s="60">
        <v>-52266.759378316085</v>
      </c>
      <c r="F48" s="60">
        <v>-43445.778562597006</v>
      </c>
      <c r="G48" s="60">
        <v>-42119.638414784349</v>
      </c>
      <c r="H48" s="60">
        <v>-41731.769065109002</v>
      </c>
      <c r="I48" s="60">
        <v>-51001.088019838877</v>
      </c>
      <c r="J48" s="60">
        <v>-50544.484585638369</v>
      </c>
      <c r="K48" s="60">
        <v>-49007.039718241103</v>
      </c>
      <c r="L48" s="60">
        <v>-40714.841004767972</v>
      </c>
      <c r="M48" s="60">
        <v>-40339.165826680648</v>
      </c>
      <c r="N48" s="60">
        <v>-39103.383053428377</v>
      </c>
      <c r="O48" s="60">
        <v>-47385.791185495706</v>
      </c>
      <c r="P48" s="60">
        <v>-37794.425659606044</v>
      </c>
    </row>
    <row r="49" spans="1:16" x14ac:dyDescent="0.15">
      <c r="A49">
        <f t="shared" si="0"/>
        <v>48</v>
      </c>
      <c r="B49" s="60">
        <v>-49241.930908542272</v>
      </c>
      <c r="C49" s="60">
        <v>-59286.256176210169</v>
      </c>
      <c r="D49" s="60">
        <v>-57550.99319652751</v>
      </c>
      <c r="E49" s="60">
        <v>-56991.798228461848</v>
      </c>
      <c r="F49" s="60">
        <v>-47613.713902083015</v>
      </c>
      <c r="G49" s="60">
        <v>-46206.94977316833</v>
      </c>
      <c r="H49" s="60">
        <v>-45744.738208559356</v>
      </c>
      <c r="I49" s="60">
        <v>-55667.21419161946</v>
      </c>
      <c r="J49" s="60">
        <v>-55124.849002037452</v>
      </c>
      <c r="K49" s="60">
        <v>-53503.22242914918</v>
      </c>
      <c r="L49" s="60">
        <v>-44673.47042439488</v>
      </c>
      <c r="M49" s="60">
        <v>-44225.638694377136</v>
      </c>
      <c r="N49" s="60">
        <v>-42913.732795024538</v>
      </c>
      <c r="O49" s="60">
        <v>-51743.027666311697</v>
      </c>
      <c r="P49" s="60">
        <v>-41483.807408021021</v>
      </c>
    </row>
    <row r="50" spans="1:16" x14ac:dyDescent="0.15">
      <c r="A50">
        <f t="shared" si="0"/>
        <v>49</v>
      </c>
      <c r="B50" s="60">
        <v>-53894.502149816202</v>
      </c>
      <c r="C50" s="60">
        <v>-64555.749811964095</v>
      </c>
      <c r="D50" s="60">
        <v>-62728.839690163753</v>
      </c>
      <c r="E50" s="60">
        <v>-62073.911986261097</v>
      </c>
      <c r="F50" s="60">
        <v>-52122.687796905782</v>
      </c>
      <c r="G50" s="60">
        <v>-50631.441863785549</v>
      </c>
      <c r="H50" s="60">
        <v>-50087.989665770787</v>
      </c>
      <c r="I50" s="60">
        <v>-60688.965923198339</v>
      </c>
      <c r="J50" s="60">
        <v>-60053.472972133241</v>
      </c>
      <c r="K50" s="60">
        <v>-58344.498661095291</v>
      </c>
      <c r="L50" s="60">
        <v>-48960.229309583134</v>
      </c>
      <c r="M50" s="60">
        <v>-48433.49157009794</v>
      </c>
      <c r="N50" s="60">
        <v>-47041.642889411509</v>
      </c>
      <c r="O50" s="60">
        <v>-56436.592712994519</v>
      </c>
      <c r="P50" s="60">
        <v>-45482.017859001411</v>
      </c>
    </row>
    <row r="51" spans="1:16" x14ac:dyDescent="0.15">
      <c r="A51">
        <f t="shared" si="0"/>
        <v>50</v>
      </c>
      <c r="B51" s="60">
        <v>-58934.230295592759</v>
      </c>
      <c r="C51" s="60">
        <v>-70230.049072560505</v>
      </c>
      <c r="D51" s="60">
        <v>-68308.226236515111</v>
      </c>
      <c r="E51" s="60">
        <v>-67549.593669784343</v>
      </c>
      <c r="F51" s="60">
        <v>-57008.935816976285</v>
      </c>
      <c r="G51" s="60">
        <v>-55429.034843250542</v>
      </c>
      <c r="H51" s="60">
        <v>-54796.925319040885</v>
      </c>
      <c r="I51" s="60">
        <v>-66102.723885777959</v>
      </c>
      <c r="J51" s="60">
        <v>-65366.258348301672</v>
      </c>
      <c r="K51" s="60">
        <v>-63566.528188367738</v>
      </c>
      <c r="L51" s="60">
        <v>-53610.326229794489</v>
      </c>
      <c r="M51" s="60">
        <v>-52997.414758588995</v>
      </c>
      <c r="N51" s="60">
        <v>-51521.466332928074</v>
      </c>
      <c r="O51" s="60">
        <v>-61501.520485357054</v>
      </c>
      <c r="P51" s="60">
        <v>-49822.683944853539</v>
      </c>
    </row>
    <row r="52" spans="1:16" x14ac:dyDescent="0.15">
      <c r="A52">
        <f t="shared" si="0"/>
        <v>51</v>
      </c>
      <c r="B52" s="60">
        <v>-64398.150769255459</v>
      </c>
      <c r="C52" s="60">
        <v>-76345.133747884393</v>
      </c>
      <c r="D52" s="60">
        <v>-74359.690552345812</v>
      </c>
      <c r="E52" s="60">
        <v>-73454.352348607208</v>
      </c>
      <c r="F52" s="60">
        <v>-62308.917565628508</v>
      </c>
      <c r="G52" s="60">
        <v>-60667.44040658843</v>
      </c>
      <c r="H52" s="60">
        <v>-59907.292262405019</v>
      </c>
      <c r="I52" s="60">
        <v>-71977.677000440017</v>
      </c>
      <c r="J52" s="60">
        <v>-71098.280366634121</v>
      </c>
      <c r="K52" s="60">
        <v>-69236.874338600144</v>
      </c>
      <c r="L52" s="60">
        <v>-58689.956566260342</v>
      </c>
      <c r="M52" s="60">
        <v>-57952.53534988036</v>
      </c>
      <c r="N52" s="60">
        <v>-56417.599097930914</v>
      </c>
      <c r="O52" s="60">
        <v>-67003.991617599851</v>
      </c>
      <c r="P52" s="60">
        <v>-54568.692525060105</v>
      </c>
    </row>
    <row r="53" spans="1:16" x14ac:dyDescent="0.15">
      <c r="A53">
        <f t="shared" si="0"/>
        <v>52</v>
      </c>
      <c r="B53" s="60">
        <v>-70336.405795027691</v>
      </c>
      <c r="C53" s="60">
        <v>-82951.095989494061</v>
      </c>
      <c r="D53" s="60">
        <v>-80903.34044506379</v>
      </c>
      <c r="E53" s="60">
        <v>-79837.513666605009</v>
      </c>
      <c r="F53" s="60">
        <v>-68071.946400985689</v>
      </c>
      <c r="G53" s="60">
        <v>-66368.864487360013</v>
      </c>
      <c r="H53" s="60">
        <v>-65467.387398758583</v>
      </c>
      <c r="I53" s="60">
        <v>-78334.12133984227</v>
      </c>
      <c r="J53" s="60">
        <v>-77298.1773000432</v>
      </c>
      <c r="K53" s="60">
        <v>-75375.986066229219</v>
      </c>
      <c r="L53" s="60">
        <v>-64221.264816426963</v>
      </c>
      <c r="M53" s="60">
        <v>-63346.272426722782</v>
      </c>
      <c r="N53" s="60">
        <v>-61752.062524828812</v>
      </c>
      <c r="O53" s="60">
        <v>-72964.52876904131</v>
      </c>
      <c r="P53" s="60">
        <v>-59741.923016245353</v>
      </c>
    </row>
    <row r="54" spans="1:16" x14ac:dyDescent="0.15">
      <c r="A54">
        <f t="shared" si="0"/>
        <v>53</v>
      </c>
      <c r="B54" s="60">
        <v>-76796.484894068781</v>
      </c>
      <c r="C54" s="60">
        <v>-90092.575225828332</v>
      </c>
      <c r="D54" s="60">
        <v>-87982.556690879472</v>
      </c>
      <c r="E54" s="60">
        <v>-86743.419122488282</v>
      </c>
      <c r="F54" s="60">
        <v>-74344.966319558778</v>
      </c>
      <c r="G54" s="60">
        <v>-72579.017406951345</v>
      </c>
      <c r="H54" s="60">
        <v>-71523.449598421619</v>
      </c>
      <c r="I54" s="60">
        <v>-85215.202527307149</v>
      </c>
      <c r="J54" s="60">
        <v>-84009.972233115215</v>
      </c>
      <c r="K54" s="60">
        <v>-82026.650213930436</v>
      </c>
      <c r="L54" s="60">
        <v>-70249.385875409935</v>
      </c>
      <c r="M54" s="60">
        <v>-69224.228907885888</v>
      </c>
      <c r="N54" s="60">
        <v>-67569.258036563915</v>
      </c>
      <c r="O54" s="60">
        <v>-79425.556120410954</v>
      </c>
      <c r="P54" s="60">
        <v>-65386.12268736431</v>
      </c>
    </row>
    <row r="55" spans="1:16" x14ac:dyDescent="0.15">
      <c r="A55">
        <f t="shared" si="0"/>
        <v>54</v>
      </c>
      <c r="B55" s="60">
        <v>-83830.675354320192</v>
      </c>
      <c r="C55" s="60">
        <v>-97818.1832853448</v>
      </c>
      <c r="D55" s="60">
        <v>-95646.454492912555</v>
      </c>
      <c r="E55" s="60">
        <v>-94220.557689998241</v>
      </c>
      <c r="F55" s="60">
        <v>-81179.810374761757</v>
      </c>
      <c r="G55" s="60">
        <v>-79350.001126736723</v>
      </c>
      <c r="H55" s="60">
        <v>-78126.694310620631</v>
      </c>
      <c r="I55" s="60">
        <v>-92669.896486975122</v>
      </c>
      <c r="J55" s="60">
        <v>-91281.962972221576</v>
      </c>
      <c r="K55" s="60">
        <v>-89237.575364810196</v>
      </c>
      <c r="L55" s="60">
        <v>-76825.873249157885</v>
      </c>
      <c r="M55" s="60">
        <v>-75637.041502735359</v>
      </c>
      <c r="N55" s="60">
        <v>-73920.019725045233</v>
      </c>
      <c r="O55" s="60">
        <v>-86435.478798487704</v>
      </c>
      <c r="P55" s="60">
        <v>-71551.469315757597</v>
      </c>
    </row>
    <row r="56" spans="1:16" x14ac:dyDescent="0.15">
      <c r="A56">
        <f t="shared" si="0"/>
        <v>55</v>
      </c>
      <c r="B56" s="60">
        <v>-91522.980936291307</v>
      </c>
      <c r="C56" s="60">
        <v>-106210.40614558138</v>
      </c>
      <c r="D56" s="60">
        <v>-103977.74824864796</v>
      </c>
      <c r="E56" s="60">
        <v>-102350.6302355862</v>
      </c>
      <c r="F56" s="60">
        <v>-88659.450208275652</v>
      </c>
      <c r="G56" s="60">
        <v>-86764.776102570642</v>
      </c>
      <c r="H56" s="60">
        <v>-85358.778460144778</v>
      </c>
      <c r="I56" s="60">
        <v>-100780.21639966981</v>
      </c>
      <c r="J56" s="60">
        <v>-99195.088466688554</v>
      </c>
      <c r="K56" s="60">
        <v>-97089.824597912782</v>
      </c>
      <c r="L56" s="60">
        <v>-84032.549893254924</v>
      </c>
      <c r="M56" s="60">
        <v>-82665.194678414933</v>
      </c>
      <c r="N56" s="60">
        <v>-80884.743571344356</v>
      </c>
      <c r="O56" s="60">
        <v>-94074.471051429588</v>
      </c>
      <c r="P56" s="60">
        <v>-78317.102298586527</v>
      </c>
    </row>
    <row r="57" spans="1:16" x14ac:dyDescent="0.15">
      <c r="A57">
        <f t="shared" si="0"/>
        <v>56</v>
      </c>
      <c r="B57" s="60">
        <v>-99934.847416135162</v>
      </c>
      <c r="C57" s="60">
        <v>-115323.91767072804</v>
      </c>
      <c r="D57" s="60">
        <v>-113031.97254024279</v>
      </c>
      <c r="E57" s="60">
        <v>-111188.95124229576</v>
      </c>
      <c r="F57" s="60">
        <v>-96845.343756837523</v>
      </c>
      <c r="G57" s="60">
        <v>-94885.331229533811</v>
      </c>
      <c r="H57" s="60">
        <v>-93281.02731250861</v>
      </c>
      <c r="I57" s="60">
        <v>-109602.18138415863</v>
      </c>
      <c r="J57" s="60">
        <v>-107805.05002618668</v>
      </c>
      <c r="K57" s="60">
        <v>-105639.81521884821</v>
      </c>
      <c r="L57" s="60">
        <v>-91931.24743780795</v>
      </c>
      <c r="M57" s="60">
        <v>-90369.788181921351</v>
      </c>
      <c r="N57" s="60">
        <v>-88524.942545532424</v>
      </c>
      <c r="O57" s="60">
        <v>-102399.14623083163</v>
      </c>
      <c r="P57" s="60">
        <v>-85744.164955883432</v>
      </c>
    </row>
    <row r="58" spans="1:16" x14ac:dyDescent="0.15">
      <c r="A58">
        <f t="shared" si="0"/>
        <v>57</v>
      </c>
      <c r="B58" s="60">
        <v>-109125.83997875416</v>
      </c>
      <c r="C58" s="60">
        <v>-125209.35607876272</v>
      </c>
      <c r="D58" s="60">
        <v>-122860.85360332338</v>
      </c>
      <c r="E58" s="60">
        <v>-120787.50735533545</v>
      </c>
      <c r="F58" s="60">
        <v>-105797.57814608653</v>
      </c>
      <c r="G58" s="60">
        <v>-103772.47965745624</v>
      </c>
      <c r="H58" s="60">
        <v>-101953.95488914465</v>
      </c>
      <c r="I58" s="60">
        <v>-119188.59008063775</v>
      </c>
      <c r="J58" s="60">
        <v>-117164.77744899139</v>
      </c>
      <c r="K58" s="60">
        <v>-114941.39592554516</v>
      </c>
      <c r="L58" s="60">
        <v>-100583.08414366217</v>
      </c>
      <c r="M58" s="60">
        <v>-98811.544175276096</v>
      </c>
      <c r="N58" s="60">
        <v>-96901.921763342732</v>
      </c>
      <c r="O58" s="60">
        <v>-111464.05958679922</v>
      </c>
      <c r="P58" s="60">
        <v>-93893.982892228465</v>
      </c>
    </row>
    <row r="59" spans="1:16" x14ac:dyDescent="0.15">
      <c r="A59">
        <f t="shared" si="0"/>
        <v>58</v>
      </c>
      <c r="B59" s="60">
        <v>-119180.74079081429</v>
      </c>
      <c r="C59" s="60">
        <v>-135944.61916765783</v>
      </c>
      <c r="D59" s="60">
        <v>-133542.83377171631</v>
      </c>
      <c r="E59" s="60">
        <v>-131225.40246722108</v>
      </c>
      <c r="F59" s="60">
        <v>-115601.33271876215</v>
      </c>
      <c r="G59" s="60">
        <v>-113511.66724678859</v>
      </c>
      <c r="H59" s="60">
        <v>-111462.98281169559</v>
      </c>
      <c r="I59" s="60">
        <v>-129618.84349629287</v>
      </c>
      <c r="J59" s="60">
        <v>-127354.16748709949</v>
      </c>
      <c r="K59" s="60">
        <v>-125074.84643261855</v>
      </c>
      <c r="L59" s="60">
        <v>-110073.65976123269</v>
      </c>
      <c r="M59" s="60">
        <v>-108075.90826923359</v>
      </c>
      <c r="N59" s="60">
        <v>-106101.25419544532</v>
      </c>
      <c r="O59" s="60">
        <v>-121350.02409019721</v>
      </c>
      <c r="P59" s="60">
        <v>-102851.94308249545</v>
      </c>
    </row>
    <row r="60" spans="1:16" x14ac:dyDescent="0.15">
      <c r="A60">
        <f t="shared" si="0"/>
        <v>59</v>
      </c>
      <c r="B60" s="60">
        <v>-130143.174950573</v>
      </c>
      <c r="C60" s="60">
        <v>-147560.41985586981</v>
      </c>
      <c r="D60" s="60">
        <v>-145109.95140126583</v>
      </c>
      <c r="E60" s="60">
        <v>-142536.68207352064</v>
      </c>
      <c r="F60" s="60">
        <v>-126302.3225532598</v>
      </c>
      <c r="G60" s="60">
        <v>-124149.60390038601</v>
      </c>
      <c r="H60" s="60">
        <v>-121856.00696732457</v>
      </c>
      <c r="I60" s="60">
        <v>-140927.71722717487</v>
      </c>
      <c r="J60" s="60">
        <v>-138409.79525944131</v>
      </c>
      <c r="K60" s="60">
        <v>-136077.87069673112</v>
      </c>
      <c r="L60" s="60">
        <v>-120451.45445397888</v>
      </c>
      <c r="M60" s="60">
        <v>-118212.3705334415</v>
      </c>
      <c r="N60" s="60">
        <v>-116173.24091774243</v>
      </c>
      <c r="O60" s="60">
        <v>-132096.94713948484</v>
      </c>
      <c r="P60" s="60">
        <v>-112669.65471850985</v>
      </c>
    </row>
    <row r="61" spans="1:16" x14ac:dyDescent="0.15">
      <c r="A61">
        <f t="shared" si="0"/>
        <v>60</v>
      </c>
      <c r="B61" s="60">
        <v>-142033.4495542605</v>
      </c>
      <c r="C61" s="60">
        <v>-160060.21412201514</v>
      </c>
      <c r="D61" s="60">
        <v>-157567.65307551742</v>
      </c>
      <c r="E61" s="60">
        <v>-154729.63597639443</v>
      </c>
      <c r="F61" s="60">
        <v>-137924.16905966977</v>
      </c>
      <c r="G61" s="60">
        <v>-135711.5223934516</v>
      </c>
      <c r="H61" s="60">
        <v>-133160.22792208128</v>
      </c>
      <c r="I61" s="60">
        <v>-153124.64731998966</v>
      </c>
      <c r="J61" s="60">
        <v>-150343.70682620123</v>
      </c>
      <c r="K61" s="60">
        <v>-147964.27644081201</v>
      </c>
      <c r="L61" s="60">
        <v>-131744.63341561443</v>
      </c>
      <c r="M61" s="60">
        <v>-129250.85440374179</v>
      </c>
      <c r="N61" s="60">
        <v>-127149.19153735549</v>
      </c>
      <c r="O61" s="60">
        <v>-143722.0150182129</v>
      </c>
      <c r="P61" s="60">
        <v>-123380.8008712748</v>
      </c>
    </row>
    <row r="62" spans="1:16" x14ac:dyDescent="0.15">
      <c r="A62">
        <f t="shared" si="0"/>
        <v>61</v>
      </c>
      <c r="B62" s="60">
        <v>-154807.76055851148</v>
      </c>
      <c r="C62" s="60">
        <v>-173375.89448521705</v>
      </c>
      <c r="D62" s="60">
        <v>-170808.32172987843</v>
      </c>
      <c r="E62" s="60">
        <v>-167743.51460497253</v>
      </c>
      <c r="F62" s="60">
        <v>-150428.50487226041</v>
      </c>
      <c r="G62" s="60">
        <v>-148126.18889351707</v>
      </c>
      <c r="H62" s="60">
        <v>-145343.32903235531</v>
      </c>
      <c r="I62" s="60">
        <v>-166109.17978347218</v>
      </c>
      <c r="J62" s="60">
        <v>-163101.01146765859</v>
      </c>
      <c r="K62" s="60">
        <v>-160641.70655550694</v>
      </c>
      <c r="L62" s="60">
        <v>-143887.89353658803</v>
      </c>
      <c r="M62" s="60">
        <v>-141163.80033653165</v>
      </c>
      <c r="N62" s="60">
        <v>-138970.43458907976</v>
      </c>
      <c r="O62" s="60">
        <v>-156139.33967501658</v>
      </c>
      <c r="P62" s="60">
        <v>-134931.95174252224</v>
      </c>
    </row>
    <row r="63" spans="1:16" x14ac:dyDescent="0.15">
      <c r="A63">
        <f t="shared" si="0"/>
        <v>62</v>
      </c>
      <c r="B63" s="60">
        <v>-168450.75522054918</v>
      </c>
      <c r="C63" s="60">
        <v>-187473.98311917458</v>
      </c>
      <c r="D63" s="60">
        <v>-184839.94129065145</v>
      </c>
      <c r="E63" s="60">
        <v>-181551.5777427287</v>
      </c>
      <c r="F63" s="60">
        <v>-163805.13256624388</v>
      </c>
      <c r="G63" s="60">
        <v>-161417.8521136998</v>
      </c>
      <c r="H63" s="60">
        <v>-158400.83618263929</v>
      </c>
      <c r="I63" s="60">
        <v>-179893.87817088154</v>
      </c>
      <c r="J63" s="60">
        <v>-176660.32966945591</v>
      </c>
      <c r="K63" s="60">
        <v>-174127.81671901917</v>
      </c>
      <c r="L63" s="60">
        <v>-156909.32570694716</v>
      </c>
      <c r="M63" s="60">
        <v>-153951.21818915752</v>
      </c>
      <c r="N63" s="60">
        <v>-151669.25430433155</v>
      </c>
      <c r="O63" s="60">
        <v>-169370.56835482968</v>
      </c>
      <c r="P63" s="60">
        <v>-147358.61564127638</v>
      </c>
    </row>
    <row r="64" spans="1:16" x14ac:dyDescent="0.15">
      <c r="A64">
        <f t="shared" si="0"/>
        <v>63</v>
      </c>
      <c r="B64" s="60">
        <v>-182984.01623464975</v>
      </c>
      <c r="C64" s="60">
        <v>-202361.98892281947</v>
      </c>
      <c r="D64" s="60">
        <v>-199671.97367465924</v>
      </c>
      <c r="E64" s="60">
        <v>-196167.71722396903</v>
      </c>
      <c r="F64" s="60">
        <v>-178080.63945724274</v>
      </c>
      <c r="G64" s="60">
        <v>-175614.87871310208</v>
      </c>
      <c r="H64" s="60">
        <v>-172364.87001795415</v>
      </c>
      <c r="I64" s="60">
        <v>-194493.50887599515</v>
      </c>
      <c r="J64" s="60">
        <v>-191040.62237302799</v>
      </c>
      <c r="K64" s="60">
        <v>-188443.31264158606</v>
      </c>
      <c r="L64" s="60">
        <v>-170841.86655497385</v>
      </c>
      <c r="M64" s="60">
        <v>-167649.53995243344</v>
      </c>
      <c r="N64" s="60">
        <v>-165283.60754217688</v>
      </c>
      <c r="O64" s="60">
        <v>-183441.09403006706</v>
      </c>
      <c r="P64" s="60">
        <v>-160702.63455182244</v>
      </c>
    </row>
    <row r="65" spans="1:16" x14ac:dyDescent="0.15">
      <c r="A65">
        <f t="shared" si="0"/>
        <v>64</v>
      </c>
      <c r="B65" s="60">
        <v>-198372.64713580074</v>
      </c>
      <c r="C65" s="60">
        <v>-217984.58783162461</v>
      </c>
      <c r="D65" s="60">
        <v>-215252.22199413812</v>
      </c>
      <c r="E65" s="60">
        <v>-211545.25472390567</v>
      </c>
      <c r="F65" s="60">
        <v>-193227.15081256558</v>
      </c>
      <c r="G65" s="60">
        <v>-190692.34228088654</v>
      </c>
      <c r="H65" s="60">
        <v>-187215.47393212892</v>
      </c>
      <c r="I65" s="60">
        <v>-209863.08394712777</v>
      </c>
      <c r="J65" s="60">
        <v>-206202.20534320793</v>
      </c>
      <c r="K65" s="60">
        <v>-203551.42896157401</v>
      </c>
      <c r="L65" s="60">
        <v>-185667.15569472348</v>
      </c>
      <c r="M65" s="60">
        <v>-182245.1086286628</v>
      </c>
      <c r="N65" s="60">
        <v>-179802.50068876587</v>
      </c>
      <c r="O65" s="60">
        <v>-198320.76667251671</v>
      </c>
      <c r="P65" s="60">
        <v>-174958.84625352162</v>
      </c>
    </row>
    <row r="66" spans="1:16" x14ac:dyDescent="0.15">
      <c r="A66">
        <f t="shared" si="0"/>
        <v>65</v>
      </c>
      <c r="B66" s="60">
        <v>-214575.00639364863</v>
      </c>
      <c r="C66" s="60">
        <v>-234281.88122605375</v>
      </c>
      <c r="D66" s="60">
        <v>-231523.90468277753</v>
      </c>
      <c r="E66" s="60">
        <v>-227633.39888562605</v>
      </c>
      <c r="F66" s="60">
        <v>-209210.74126320335</v>
      </c>
      <c r="G66" s="60">
        <v>-206619.42055997826</v>
      </c>
      <c r="H66" s="60">
        <v>-202927.50660004647</v>
      </c>
      <c r="I66" s="60">
        <v>-225953.44222244626</v>
      </c>
      <c r="J66" s="60">
        <v>-222101.73618103389</v>
      </c>
      <c r="K66" s="60">
        <v>-219411.79033151417</v>
      </c>
      <c r="L66" s="60">
        <v>-201361.67684770306</v>
      </c>
      <c r="M66" s="60">
        <v>-197719.83472945655</v>
      </c>
      <c r="N66" s="60">
        <v>-195210.68757717544</v>
      </c>
      <c r="O66" s="60">
        <v>-213976.35056475273</v>
      </c>
      <c r="P66" s="60">
        <v>-190118.60707548182</v>
      </c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262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263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264</v>
      </c>
    </row>
    <row r="15" spans="1:1" x14ac:dyDescent="0.15">
      <c r="A15" t="s">
        <v>74</v>
      </c>
    </row>
    <row r="16" spans="1:1" x14ac:dyDescent="0.15">
      <c r="A16" t="s">
        <v>265</v>
      </c>
    </row>
    <row r="17" spans="1:1" x14ac:dyDescent="0.15">
      <c r="A17" t="s">
        <v>74</v>
      </c>
    </row>
    <row r="18" spans="1:1" x14ac:dyDescent="0.15">
      <c r="A18" t="s">
        <v>266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267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268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263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264</v>
      </c>
    </row>
    <row r="43" spans="1:1" x14ac:dyDescent="0.15">
      <c r="A43" t="s">
        <v>74</v>
      </c>
    </row>
    <row r="44" spans="1:1" x14ac:dyDescent="0.15">
      <c r="A44" t="s">
        <v>269</v>
      </c>
    </row>
    <row r="45" spans="1:1" x14ac:dyDescent="0.15">
      <c r="A45" t="s">
        <v>74</v>
      </c>
    </row>
    <row r="46" spans="1:1" x14ac:dyDescent="0.15">
      <c r="A46" t="s">
        <v>270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271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272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263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264</v>
      </c>
    </row>
    <row r="71" spans="1:1" x14ac:dyDescent="0.15">
      <c r="A71" t="s">
        <v>74</v>
      </c>
    </row>
    <row r="72" spans="1:1" x14ac:dyDescent="0.15">
      <c r="A72" t="s">
        <v>273</v>
      </c>
    </row>
    <row r="73" spans="1:1" x14ac:dyDescent="0.15">
      <c r="A73" t="s">
        <v>74</v>
      </c>
    </row>
    <row r="74" spans="1:1" x14ac:dyDescent="0.15">
      <c r="A74" t="s">
        <v>274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275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276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263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264</v>
      </c>
    </row>
    <row r="99" spans="1:1" x14ac:dyDescent="0.15">
      <c r="A99" t="s">
        <v>74</v>
      </c>
    </row>
    <row r="100" spans="1:1" x14ac:dyDescent="0.15">
      <c r="A100" t="s">
        <v>277</v>
      </c>
    </row>
    <row r="101" spans="1:1" x14ac:dyDescent="0.15">
      <c r="A101" t="s">
        <v>74</v>
      </c>
    </row>
    <row r="102" spans="1:1" x14ac:dyDescent="0.15">
      <c r="A102" t="s">
        <v>278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279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280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263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264</v>
      </c>
    </row>
    <row r="127" spans="1:1" x14ac:dyDescent="0.15">
      <c r="A127" t="s">
        <v>74</v>
      </c>
    </row>
    <row r="128" spans="1:1" x14ac:dyDescent="0.15">
      <c r="A128" t="s">
        <v>281</v>
      </c>
    </row>
    <row r="129" spans="1:1" x14ac:dyDescent="0.15">
      <c r="A129" t="s">
        <v>74</v>
      </c>
    </row>
    <row r="130" spans="1:1" x14ac:dyDescent="0.15">
      <c r="A130" t="s">
        <v>282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283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284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263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264</v>
      </c>
    </row>
    <row r="155" spans="1:1" x14ac:dyDescent="0.15">
      <c r="A155" t="s">
        <v>74</v>
      </c>
    </row>
    <row r="156" spans="1:1" x14ac:dyDescent="0.15">
      <c r="A156" t="s">
        <v>285</v>
      </c>
    </row>
    <row r="157" spans="1:1" x14ac:dyDescent="0.15">
      <c r="A157" t="s">
        <v>74</v>
      </c>
    </row>
    <row r="158" spans="1:1" x14ac:dyDescent="0.15">
      <c r="A158" t="s">
        <v>286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287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288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263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264</v>
      </c>
    </row>
    <row r="183" spans="1:1" x14ac:dyDescent="0.15">
      <c r="A183" t="s">
        <v>74</v>
      </c>
    </row>
    <row r="184" spans="1:1" x14ac:dyDescent="0.15">
      <c r="A184" t="s">
        <v>289</v>
      </c>
    </row>
    <row r="185" spans="1:1" x14ac:dyDescent="0.15">
      <c r="A185" t="s">
        <v>74</v>
      </c>
    </row>
    <row r="186" spans="1:1" x14ac:dyDescent="0.15">
      <c r="A186" t="s">
        <v>290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291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292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263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264</v>
      </c>
    </row>
    <row r="211" spans="1:1" x14ac:dyDescent="0.15">
      <c r="A211" t="s">
        <v>74</v>
      </c>
    </row>
    <row r="212" spans="1:1" x14ac:dyDescent="0.15">
      <c r="A212" t="s">
        <v>293</v>
      </c>
    </row>
    <row r="213" spans="1:1" x14ac:dyDescent="0.15">
      <c r="A213" t="s">
        <v>74</v>
      </c>
    </row>
    <row r="214" spans="1:1" x14ac:dyDescent="0.15">
      <c r="A214" t="s">
        <v>294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295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296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263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264</v>
      </c>
    </row>
    <row r="239" spans="1:1" x14ac:dyDescent="0.15">
      <c r="A239" t="s">
        <v>74</v>
      </c>
    </row>
    <row r="240" spans="1:1" x14ac:dyDescent="0.15">
      <c r="A240" t="s">
        <v>297</v>
      </c>
    </row>
    <row r="241" spans="1:1" x14ac:dyDescent="0.15">
      <c r="A241" t="s">
        <v>74</v>
      </c>
    </row>
    <row r="242" spans="1:1" x14ac:dyDescent="0.15">
      <c r="A242" t="s">
        <v>298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299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300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263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264</v>
      </c>
    </row>
    <row r="267" spans="1:1" x14ac:dyDescent="0.15">
      <c r="A267" t="s">
        <v>74</v>
      </c>
    </row>
    <row r="268" spans="1:1" x14ac:dyDescent="0.15">
      <c r="A268" t="s">
        <v>301</v>
      </c>
    </row>
    <row r="269" spans="1:1" x14ac:dyDescent="0.15">
      <c r="A269" t="s">
        <v>74</v>
      </c>
    </row>
    <row r="270" spans="1:1" x14ac:dyDescent="0.15">
      <c r="A270" t="s">
        <v>302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303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304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263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264</v>
      </c>
    </row>
    <row r="295" spans="1:1" x14ac:dyDescent="0.15">
      <c r="A295" t="s">
        <v>74</v>
      </c>
    </row>
    <row r="296" spans="1:1" x14ac:dyDescent="0.15">
      <c r="A296" t="s">
        <v>305</v>
      </c>
    </row>
    <row r="297" spans="1:1" x14ac:dyDescent="0.15">
      <c r="A297" t="s">
        <v>74</v>
      </c>
    </row>
    <row r="298" spans="1:1" x14ac:dyDescent="0.15">
      <c r="A298" t="s">
        <v>306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307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263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264</v>
      </c>
    </row>
    <row r="323" spans="1:1" x14ac:dyDescent="0.15">
      <c r="A323" t="s">
        <v>74</v>
      </c>
    </row>
    <row r="324" spans="1:1" x14ac:dyDescent="0.15">
      <c r="A324" t="s">
        <v>309</v>
      </c>
    </row>
    <row r="325" spans="1:1" x14ac:dyDescent="0.15">
      <c r="A325" t="s">
        <v>74</v>
      </c>
    </row>
    <row r="326" spans="1:1" x14ac:dyDescent="0.15">
      <c r="A326" t="s">
        <v>310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312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263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264</v>
      </c>
    </row>
    <row r="351" spans="1:1" x14ac:dyDescent="0.15">
      <c r="A351" t="s">
        <v>74</v>
      </c>
    </row>
    <row r="352" spans="1:1" x14ac:dyDescent="0.15">
      <c r="A352" t="s">
        <v>313</v>
      </c>
    </row>
    <row r="353" spans="1:1" x14ac:dyDescent="0.15">
      <c r="A353" t="s">
        <v>74</v>
      </c>
    </row>
    <row r="354" spans="1:1" x14ac:dyDescent="0.15">
      <c r="A354" t="s">
        <v>314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315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316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263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264</v>
      </c>
    </row>
    <row r="379" spans="1:1" x14ac:dyDescent="0.15">
      <c r="A379" t="s">
        <v>74</v>
      </c>
    </row>
    <row r="380" spans="1:1" x14ac:dyDescent="0.15">
      <c r="A380" t="s">
        <v>317</v>
      </c>
    </row>
    <row r="381" spans="1:1" x14ac:dyDescent="0.15">
      <c r="A381" t="s">
        <v>74</v>
      </c>
    </row>
    <row r="382" spans="1:1" x14ac:dyDescent="0.15">
      <c r="A382" t="s">
        <v>318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319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320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263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264</v>
      </c>
    </row>
    <row r="407" spans="1:1" x14ac:dyDescent="0.15">
      <c r="A407" t="s">
        <v>74</v>
      </c>
    </row>
    <row r="408" spans="1:1" x14ac:dyDescent="0.15">
      <c r="A408" t="s">
        <v>321</v>
      </c>
    </row>
    <row r="409" spans="1:1" x14ac:dyDescent="0.15">
      <c r="A409" t="s">
        <v>74</v>
      </c>
    </row>
    <row r="410" spans="1:1" x14ac:dyDescent="0.15">
      <c r="A410" t="s">
        <v>322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323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workbookViewId="0">
      <pane ySplit="3" topLeftCell="A4" activePane="bottomLeft" state="frozen"/>
      <selection pane="bottomLeft" activeCell="E12" sqref="E1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324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363986.82716158812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363986.82716158812</v>
      </c>
      <c r="K4" s="11">
        <f>J4*C10</f>
        <v>145594.73086463526</v>
      </c>
      <c r="L4" s="24">
        <f>$C$14</f>
        <v>51142.309427622342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363986.82716158812</v>
      </c>
      <c r="AE4" s="5">
        <f>-$W4*K4</f>
        <v>-145594.73086463526</v>
      </c>
      <c r="AF4" s="5">
        <f>-$W4*L4</f>
        <v>-51142.309427622342</v>
      </c>
      <c r="AG4" s="5"/>
      <c r="AH4" s="5">
        <f>SUM(AD4:AG4)</f>
        <v>167249.78686933051</v>
      </c>
      <c r="AI4" s="42">
        <f>Y4-AA4</f>
        <v>0</v>
      </c>
      <c r="AJ4" s="42"/>
      <c r="AK4" s="42">
        <f>SUM(AH4:AJ4)</f>
        <v>167249.78686933051</v>
      </c>
      <c r="AM4" s="36">
        <f>AK31</f>
        <v>3909694.9708278705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363986.82716158812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L'!$B$392:$AV$512, 4)</f>
        <v>13.364007531395632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1.3364007531395633E-2</v>
      </c>
      <c r="V5" s="39">
        <f>MIN(S5*T5,T5-U5)</f>
        <v>1.1402544E-3</v>
      </c>
      <c r="W5" s="32">
        <f>T5-SUM(U5:V5)</f>
        <v>0.98549573806860435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5.9349411284131754</v>
      </c>
      <c r="AC5" s="32"/>
      <c r="AD5" s="5">
        <f t="shared" ref="AD5:AD24" si="6">$W5*J5</f>
        <v>358707.46688085882</v>
      </c>
      <c r="AE5" s="5">
        <f t="shared" ref="AE5:AF20" si="7">-$W5*K5</f>
        <v>0</v>
      </c>
      <c r="AF5" s="5">
        <f t="shared" si="7"/>
        <v>0</v>
      </c>
      <c r="AG5" s="5">
        <f>-U5*M5</f>
        <v>-8048.1928916248607</v>
      </c>
      <c r="AH5" s="5">
        <f t="shared" ref="AH5:AH13" si="8">SUM(AD5:AG5)</f>
        <v>350659.27398923395</v>
      </c>
      <c r="AI5" s="42">
        <f>-M5*$W4*(N5-N4)/1000</f>
        <v>0</v>
      </c>
      <c r="AJ5" s="42">
        <f>$D$6*SUM(Y5:Z5,AD5:AE5)</f>
        <v>35189.793287661254</v>
      </c>
      <c r="AK5" s="42">
        <f t="shared" ref="AK5:AK14" si="9">SUM(AH5:AJ5)</f>
        <v>385849.06727689522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363986.82716158812</v>
      </c>
      <c r="K6" s="11">
        <f t="shared" ref="K6:K24" si="11">J6*$C$11</f>
        <v>3639.8682716158814</v>
      </c>
      <c r="L6" s="24">
        <f>$C$15</f>
        <v>40222.704612774694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L'!$B$392:$AV$512, 4)</f>
        <v>14.661652402775893</v>
      </c>
      <c r="S6" s="46">
        <f>VLOOKUP(I6, '[1]Lapse Rates'!$A$4:$F$24, 6)</f>
        <v>1.1150343000000001E-3</v>
      </c>
      <c r="T6" s="56">
        <f t="shared" ref="T6:T24" si="13">W5</f>
        <v>0.98549573806860435</v>
      </c>
      <c r="U6" s="33">
        <f>T6*R6/1000</f>
        <v>1.4448995955978955E-2</v>
      </c>
      <c r="V6" s="39">
        <f t="shared" ref="V6:V24" si="14">MIN(S6*T6,T6-U6)</f>
        <v>1.0988615504503097E-3</v>
      </c>
      <c r="W6" s="32">
        <f>T6-SUM(U6:V6)</f>
        <v>0.96994788056217507</v>
      </c>
      <c r="X6" s="32"/>
      <c r="Y6" s="5">
        <f t="shared" ref="Y6:Z21" si="15">AA5</f>
        <v>0</v>
      </c>
      <c r="Z6" s="5">
        <f t="shared" si="15"/>
        <v>5.9349411284131754</v>
      </c>
      <c r="AA6" s="5">
        <f>O6*W6</f>
        <v>0</v>
      </c>
      <c r="AB6" s="5">
        <f t="shared" si="5"/>
        <v>5.8413074216307814</v>
      </c>
      <c r="AC6" s="32"/>
      <c r="AD6" s="5">
        <f t="shared" si="6"/>
        <v>353048.25155793317</v>
      </c>
      <c r="AE6" s="5">
        <f t="shared" si="7"/>
        <v>-3530.4825155793314</v>
      </c>
      <c r="AF6" s="5">
        <f t="shared" si="7"/>
        <v>-39013.927089639241</v>
      </c>
      <c r="AG6" s="5">
        <f t="shared" ref="AG6:AG24" si="16">-U6*M6</f>
        <v>-8701.6043855732496</v>
      </c>
      <c r="AH6" s="5">
        <f t="shared" si="8"/>
        <v>301802.23756714136</v>
      </c>
      <c r="AI6" s="42">
        <f>-M6*($W5*N6-$W4*N5)/1000</f>
        <v>0</v>
      </c>
      <c r="AJ6" s="42">
        <f t="shared" ref="AJ6:AJ24" si="17">$D$6*SUM(Y6:Z6,AD6:AE6)</f>
        <v>34288.275360779611</v>
      </c>
      <c r="AK6" s="42">
        <f>SUM(AH6:AJ6)</f>
        <v>336090.51292792097</v>
      </c>
      <c r="AL6" s="48" t="s">
        <v>43</v>
      </c>
      <c r="AM6" s="54">
        <f>AK31/AD31</f>
        <v>0.89199271886671827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363986.82716158812</v>
      </c>
      <c r="K7" s="11">
        <f t="shared" si="11"/>
        <v>3639.8682716158814</v>
      </c>
      <c r="L7" s="24">
        <f t="shared" ref="L7:L24" si="18">$C$15</f>
        <v>40222.704612774694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L'!$B$392:$AV$512, 4)</f>
        <v>16.044871471787427</v>
      </c>
      <c r="S7" s="46">
        <f>VLOOKUP(I7, '[1]Lapse Rates'!$A$4:$F$24, 6)</f>
        <v>9.1335750000000001E-4</v>
      </c>
      <c r="T7" s="56">
        <f t="shared" si="13"/>
        <v>0.96994788056217507</v>
      </c>
      <c r="U7" s="33">
        <f t="shared" ref="U7:U24" si="20">T7*R7/1000</f>
        <v>1.5562689077952722E-2</v>
      </c>
      <c r="V7" s="39">
        <f t="shared" si="14"/>
        <v>8.8590917132056683E-4</v>
      </c>
      <c r="W7" s="32">
        <f t="shared" ref="W7:W24" si="21">T7-SUM(U7:V7)</f>
        <v>0.95349928231290182</v>
      </c>
      <c r="X7" s="32"/>
      <c r="Y7" s="5">
        <f t="shared" si="15"/>
        <v>0</v>
      </c>
      <c r="Z7" s="5">
        <f t="shared" si="15"/>
        <v>5.8413074216307814</v>
      </c>
      <c r="AA7" s="5">
        <f t="shared" si="1"/>
        <v>0</v>
      </c>
      <c r="AB7" s="5">
        <f t="shared" si="5"/>
        <v>5.7422491928801653</v>
      </c>
      <c r="AC7" s="32"/>
      <c r="AD7" s="5">
        <f t="shared" si="6"/>
        <v>347061.17846992449</v>
      </c>
      <c r="AE7" s="5">
        <f t="shared" si="7"/>
        <v>-3470.6117846992452</v>
      </c>
      <c r="AF7" s="5">
        <f>-$W7*L7</f>
        <v>-38352.319980964516</v>
      </c>
      <c r="AG7" s="5">
        <f t="shared" si="16"/>
        <v>-9372.3026807263905</v>
      </c>
      <c r="AH7" s="5">
        <f t="shared" si="8"/>
        <v>295865.94402353431</v>
      </c>
      <c r="AI7" s="42">
        <f>-M7*($W6*N7-$W5*N6)/1000</f>
        <v>0</v>
      </c>
      <c r="AJ7" s="42">
        <f t="shared" si="17"/>
        <v>33706.807624078661</v>
      </c>
      <c r="AK7" s="42">
        <f t="shared" si="9"/>
        <v>329572.75164761295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363986.82716158812</v>
      </c>
      <c r="K8" s="11">
        <f t="shared" si="11"/>
        <v>3639.8682716158814</v>
      </c>
      <c r="L8" s="24">
        <f t="shared" si="18"/>
        <v>40222.704612774694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L'!$B$392:$AV$512, 4)</f>
        <v>17.513445137401565</v>
      </c>
      <c r="S8" s="46">
        <f>VLOOKUP(I8, '[1]Lapse Rates'!$A$4:$F$24, 6)</f>
        <v>8.7679360000000005E-4</v>
      </c>
      <c r="T8" s="56">
        <f t="shared" si="13"/>
        <v>0.95349928231290182</v>
      </c>
      <c r="U8" s="33">
        <f t="shared" si="20"/>
        <v>1.6699057369338771E-2</v>
      </c>
      <c r="V8" s="39">
        <f t="shared" si="14"/>
        <v>8.3602206833654558E-4</v>
      </c>
      <c r="W8" s="32">
        <f t="shared" si="21"/>
        <v>0.93596420287522653</v>
      </c>
      <c r="X8" s="32"/>
      <c r="Y8" s="5">
        <f>AA7</f>
        <v>0</v>
      </c>
      <c r="Z8" s="5">
        <f t="shared" si="15"/>
        <v>5.7422491928801653</v>
      </c>
      <c r="AA8" s="5">
        <f t="shared" si="1"/>
        <v>0</v>
      </c>
      <c r="AB8" s="5">
        <f t="shared" si="5"/>
        <v>5.6366478593334479</v>
      </c>
      <c r="AC8" s="32"/>
      <c r="AD8" s="5">
        <f>$W8*J8</f>
        <v>340678.6405413787</v>
      </c>
      <c r="AE8" s="5">
        <f t="shared" si="7"/>
        <v>-3406.7864054137872</v>
      </c>
      <c r="AF8" s="5">
        <f t="shared" si="7"/>
        <v>-37647.011660381366</v>
      </c>
      <c r="AG8" s="5">
        <f t="shared" si="16"/>
        <v>-10056.656620479518</v>
      </c>
      <c r="AH8" s="5">
        <f t="shared" si="8"/>
        <v>289568.18585510401</v>
      </c>
      <c r="AI8" s="42">
        <f t="shared" ref="AI8:AI24" si="22">-M8*($W7*N8-$W6*N7)/1000</f>
        <v>0</v>
      </c>
      <c r="AJ8" s="42">
        <f>$D$6*SUM(Y8:Z8,AD8:AE8)</f>
        <v>33086.932205383986</v>
      </c>
      <c r="AK8" s="42">
        <f t="shared" si="9"/>
        <v>322655.11806048802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363986.82716158812</v>
      </c>
      <c r="K9" s="11">
        <f t="shared" si="11"/>
        <v>3639.8682716158814</v>
      </c>
      <c r="L9" s="24">
        <f t="shared" si="18"/>
        <v>40222.704612774694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L'!$B$392:$AV$512, 4)</f>
        <v>19.164325390470786</v>
      </c>
      <c r="S9" s="46">
        <f>VLOOKUP(I9, '[1]Lapse Rates'!$A$4:$F$24, 6)</f>
        <v>8.7786349999999995E-4</v>
      </c>
      <c r="T9" s="56">
        <f>W8</f>
        <v>0.93596420287522653</v>
      </c>
      <c r="U9" s="33">
        <f t="shared" si="20"/>
        <v>1.7937122537733455E-2</v>
      </c>
      <c r="V9" s="39">
        <f t="shared" si="14"/>
        <v>8.216488110107564E-4</v>
      </c>
      <c r="W9" s="32">
        <f t="shared" si="21"/>
        <v>0.91720543152648226</v>
      </c>
      <c r="X9" s="32"/>
      <c r="Y9" s="5">
        <f t="shared" si="15"/>
        <v>0</v>
      </c>
      <c r="Z9" s="5">
        <f t="shared" si="15"/>
        <v>5.6366478593334479</v>
      </c>
      <c r="AA9" s="5">
        <f t="shared" si="1"/>
        <v>0</v>
      </c>
      <c r="AB9" s="5">
        <f t="shared" si="5"/>
        <v>5.5236770982276191</v>
      </c>
      <c r="AC9" s="32"/>
      <c r="AD9" s="5">
        <f t="shared" si="6"/>
        <v>333850.69487669953</v>
      </c>
      <c r="AE9" s="5">
        <f t="shared" si="7"/>
        <v>-3338.5069487669957</v>
      </c>
      <c r="AF9" s="5">
        <f t="shared" si="7"/>
        <v>-36892.483141522243</v>
      </c>
      <c r="AG9" s="5">
        <f t="shared" si="16"/>
        <v>-10802.255368776681</v>
      </c>
      <c r="AH9" s="5">
        <f t="shared" si="8"/>
        <v>282817.44941763364</v>
      </c>
      <c r="AI9" s="42">
        <f t="shared" si="22"/>
        <v>0</v>
      </c>
      <c r="AJ9" s="42">
        <f t="shared" si="17"/>
        <v>32423.798590885188</v>
      </c>
      <c r="AK9" s="42">
        <f t="shared" si="9"/>
        <v>315241.24800851883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363986.82716158812</v>
      </c>
      <c r="K10" s="11">
        <f t="shared" si="11"/>
        <v>3639.8682716158814</v>
      </c>
      <c r="L10" s="24">
        <f t="shared" si="18"/>
        <v>40222.704612774694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L'!$B$392:$AV$512, 4)</f>
        <v>21.023019946565743</v>
      </c>
      <c r="S10" s="46">
        <f>VLOOKUP(I10, '[1]Lapse Rates'!$A$4:$F$24, 6)</f>
        <v>8.7081910000000003E-4</v>
      </c>
      <c r="T10" s="56">
        <f t="shared" si="13"/>
        <v>0.91720543152648226</v>
      </c>
      <c r="U10" s="33">
        <f t="shared" si="20"/>
        <v>1.9282428082079677E-2</v>
      </c>
      <c r="V10" s="39">
        <f t="shared" si="14"/>
        <v>7.9872000839700298E-4</v>
      </c>
      <c r="W10" s="32">
        <f t="shared" si="21"/>
        <v>0.89712428343600559</v>
      </c>
      <c r="X10" s="32"/>
      <c r="Y10" s="5">
        <f t="shared" si="15"/>
        <v>0</v>
      </c>
      <c r="Z10" s="5">
        <f t="shared" si="15"/>
        <v>5.5236770982276191</v>
      </c>
      <c r="AA10" s="5">
        <f t="shared" si="1"/>
        <v>0</v>
      </c>
      <c r="AB10" s="5">
        <f t="shared" si="5"/>
        <v>5.4027426008938217</v>
      </c>
      <c r="AC10" s="32"/>
      <c r="AD10" s="5">
        <f t="shared" si="6"/>
        <v>326541.42149748496</v>
      </c>
      <c r="AE10" s="5">
        <f t="shared" si="7"/>
        <v>-3265.41421497485</v>
      </c>
      <c r="AF10" s="5">
        <f t="shared" si="7"/>
        <v>-36084.765053593612</v>
      </c>
      <c r="AG10" s="5">
        <f>-U10*M10</f>
        <v>-11612.437381442762</v>
      </c>
      <c r="AH10" s="5">
        <f t="shared" si="8"/>
        <v>275578.80484747374</v>
      </c>
      <c r="AI10" s="42">
        <f t="shared" si="22"/>
        <v>0</v>
      </c>
      <c r="AJ10" s="42">
        <f t="shared" si="17"/>
        <v>31713.91818713758</v>
      </c>
      <c r="AK10" s="42">
        <f t="shared" si="9"/>
        <v>307292.72303461132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363986.82716158812</v>
      </c>
      <c r="K11" s="11">
        <f t="shared" si="11"/>
        <v>3639.8682716158814</v>
      </c>
      <c r="L11" s="24">
        <f t="shared" si="18"/>
        <v>40222.704612774694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L'!$B$392:$AV$512, 4)</f>
        <v>23.149305907022288</v>
      </c>
      <c r="S11" s="46">
        <f>VLOOKUP(I11, '[1]Lapse Rates'!$A$4:$F$24, 6)</f>
        <v>7.8743759999999998E-4</v>
      </c>
      <c r="T11" s="56">
        <f t="shared" si="13"/>
        <v>0.89712428343600559</v>
      </c>
      <c r="U11" s="33">
        <f t="shared" si="20"/>
        <v>2.076780447387826E-2</v>
      </c>
      <c r="V11" s="39">
        <f t="shared" si="14"/>
        <v>7.0642939265056794E-4</v>
      </c>
      <c r="W11" s="32">
        <f t="shared" si="21"/>
        <v>0.87565004956947678</v>
      </c>
      <c r="X11" s="32"/>
      <c r="Y11" s="5">
        <f t="shared" si="15"/>
        <v>0</v>
      </c>
      <c r="Z11" s="5">
        <f t="shared" si="15"/>
        <v>5.4027426008938217</v>
      </c>
      <c r="AA11" s="5">
        <f t="shared" si="1"/>
        <v>0</v>
      </c>
      <c r="AB11" s="5">
        <f t="shared" si="5"/>
        <v>5.2734185370217643</v>
      </c>
      <c r="AC11" s="32"/>
      <c r="AD11" s="5">
        <f t="shared" si="6"/>
        <v>318725.0832466812</v>
      </c>
      <c r="AE11" s="5">
        <f t="shared" si="7"/>
        <v>-3187.2508324668124</v>
      </c>
      <c r="AF11" s="5">
        <f t="shared" si="7"/>
        <v>-35221.013287994581</v>
      </c>
      <c r="AG11" s="5">
        <f t="shared" si="16"/>
        <v>-12506.974120499232</v>
      </c>
      <c r="AH11" s="5">
        <f t="shared" si="8"/>
        <v>267809.84500572056</v>
      </c>
      <c r="AI11" s="42">
        <f t="shared" si="22"/>
        <v>0</v>
      </c>
      <c r="AJ11" s="42">
        <f t="shared" si="17"/>
        <v>30954.79136888358</v>
      </c>
      <c r="AK11" s="42">
        <f t="shared" si="9"/>
        <v>298764.63637460413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363986.82716158812</v>
      </c>
      <c r="K12" s="11">
        <f t="shared" si="11"/>
        <v>3639.8682716158814</v>
      </c>
      <c r="L12" s="24">
        <f t="shared" si="18"/>
        <v>40222.704612774694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L'!$B$392:$AV$512, 4)</f>
        <v>25.598346352982837</v>
      </c>
      <c r="S12" s="46">
        <f>VLOOKUP(I12, '[1]Lapse Rates'!$A$4:$F$24, 6)</f>
        <v>7.0183349999999997E-4</v>
      </c>
      <c r="T12" s="56">
        <f t="shared" si="13"/>
        <v>0.87565004956947678</v>
      </c>
      <c r="U12" s="33">
        <f t="shared" si="20"/>
        <v>2.2415193252886056E-2</v>
      </c>
      <c r="V12" s="39">
        <f t="shared" si="14"/>
        <v>6.1456053906451937E-4</v>
      </c>
      <c r="W12" s="32">
        <f t="shared" si="21"/>
        <v>0.85262029577752618</v>
      </c>
      <c r="X12" s="32"/>
      <c r="Y12" s="5">
        <f t="shared" si="15"/>
        <v>0</v>
      </c>
      <c r="Z12" s="5">
        <f t="shared" si="15"/>
        <v>5.2734185370217643</v>
      </c>
      <c r="AA12" s="5">
        <f t="shared" si="1"/>
        <v>0</v>
      </c>
      <c r="AB12" s="5">
        <f t="shared" si="5"/>
        <v>5.1347266810580381</v>
      </c>
      <c r="AC12" s="32"/>
      <c r="AD12" s="5">
        <f t="shared" si="6"/>
        <v>310342.55623363657</v>
      </c>
      <c r="AE12" s="5">
        <f t="shared" si="7"/>
        <v>-3103.4255623363661</v>
      </c>
      <c r="AF12" s="5">
        <f t="shared" si="7"/>
        <v>-34294.694303916025</v>
      </c>
      <c r="AG12" s="5">
        <f t="shared" si="16"/>
        <v>-13499.079417492316</v>
      </c>
      <c r="AH12" s="5">
        <f t="shared" si="8"/>
        <v>259445.3569498919</v>
      </c>
      <c r="AI12" s="42">
        <f t="shared" si="22"/>
        <v>0</v>
      </c>
      <c r="AJ12" s="42">
        <f t="shared" si="17"/>
        <v>30140.676041213039</v>
      </c>
      <c r="AK12" s="42">
        <f t="shared" si="9"/>
        <v>289586.03299110493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363986.82716158812</v>
      </c>
      <c r="K13" s="11">
        <f t="shared" si="11"/>
        <v>3639.8682716158814</v>
      </c>
      <c r="L13" s="24">
        <f t="shared" si="18"/>
        <v>40222.704612774694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L'!$B$392:$AV$512, 4)</f>
        <v>28.419991144293956</v>
      </c>
      <c r="S13" s="46">
        <f>VLOOKUP(I13, '[1]Lapse Rates'!$A$4:$F$24, 6)</f>
        <v>6.5742610000000005E-4</v>
      </c>
      <c r="T13" s="56">
        <f t="shared" si="13"/>
        <v>0.85262029577752618</v>
      </c>
      <c r="U13" s="33">
        <f t="shared" si="20"/>
        <v>2.423146125544259E-2</v>
      </c>
      <c r="V13" s="39">
        <f t="shared" si="14"/>
        <v>5.6053483583386556E-4</v>
      </c>
      <c r="W13" s="32">
        <f t="shared" si="21"/>
        <v>0.82782829968624971</v>
      </c>
      <c r="X13" s="32"/>
      <c r="Y13" s="5">
        <f t="shared" si="15"/>
        <v>0</v>
      </c>
      <c r="Z13" s="5">
        <f t="shared" si="15"/>
        <v>5.1347266810580381</v>
      </c>
      <c r="AA13" s="5">
        <f t="shared" si="1"/>
        <v>0</v>
      </c>
      <c r="AB13" s="5">
        <f t="shared" si="5"/>
        <v>4.9854220909175044</v>
      </c>
      <c r="AC13" s="32"/>
      <c r="AD13" s="5">
        <f t="shared" si="6"/>
        <v>301318.59623737034</v>
      </c>
      <c r="AE13" s="5">
        <f t="shared" si="7"/>
        <v>-3013.1859623737037</v>
      </c>
      <c r="AF13" s="5">
        <f t="shared" si="7"/>
        <v>-33297.493168375549</v>
      </c>
      <c r="AG13" s="5">
        <f t="shared" si="16"/>
        <v>-14592.888680403936</v>
      </c>
      <c r="AH13" s="5">
        <f t="shared" si="8"/>
        <v>250415.02842621715</v>
      </c>
      <c r="AI13" s="42">
        <f t="shared" si="22"/>
        <v>0</v>
      </c>
      <c r="AJ13" s="42">
        <f t="shared" si="17"/>
        <v>29264.264464664586</v>
      </c>
      <c r="AK13" s="42">
        <f t="shared" si="9"/>
        <v>279679.29289088171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51142.309427622342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363986.82716158812</v>
      </c>
      <c r="K14" s="11">
        <f t="shared" si="11"/>
        <v>3639.8682716158814</v>
      </c>
      <c r="L14" s="24">
        <f t="shared" si="18"/>
        <v>40222.704612774694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L'!$B$392:$AV$512, 4)</f>
        <v>31.777281161058379</v>
      </c>
      <c r="S14" s="46">
        <f>VLOOKUP(I14, '[1]Lapse Rates'!$A$4:$F$24, 6)</f>
        <v>5.9033320000000003E-4</v>
      </c>
      <c r="T14" s="56">
        <f t="shared" si="13"/>
        <v>0.82782829968624971</v>
      </c>
      <c r="U14" s="33">
        <f t="shared" si="20"/>
        <v>2.6306132632210853E-2</v>
      </c>
      <c r="V14" s="39">
        <f t="shared" si="14"/>
        <v>4.886945292043428E-4</v>
      </c>
      <c r="W14" s="32">
        <f t="shared" si="21"/>
        <v>0.80103347252483448</v>
      </c>
      <c r="X14" s="32"/>
      <c r="Y14" s="5">
        <f t="shared" si="15"/>
        <v>0</v>
      </c>
      <c r="Z14" s="5">
        <f t="shared" si="15"/>
        <v>4.9854220909175044</v>
      </c>
      <c r="AA14" s="5">
        <f t="shared" si="1"/>
        <v>0</v>
      </c>
      <c r="AB14" s="5">
        <f t="shared" si="5"/>
        <v>4.8240558712515851</v>
      </c>
      <c r="AC14" s="32"/>
      <c r="AD14" s="5">
        <f t="shared" si="6"/>
        <v>291565.6321145437</v>
      </c>
      <c r="AE14" s="5">
        <f t="shared" si="7"/>
        <v>-2915.6563211454368</v>
      </c>
      <c r="AF14" s="5">
        <f t="shared" si="7"/>
        <v>-32219.732750311592</v>
      </c>
      <c r="AG14" s="5">
        <f t="shared" si="16"/>
        <v>-15842.315948963709</v>
      </c>
      <c r="AH14" s="5">
        <f>SUM(AD14:AG14)</f>
        <v>240587.92709412298</v>
      </c>
      <c r="AI14" s="42">
        <f t="shared" si="22"/>
        <v>0</v>
      </c>
      <c r="AJ14" s="42">
        <f t="shared" si="17"/>
        <v>28317.051695239494</v>
      </c>
      <c r="AK14" s="42">
        <f t="shared" si="9"/>
        <v>268904.97878936247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40222.704612774694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363986.82716158812</v>
      </c>
      <c r="K15" s="11">
        <f t="shared" si="11"/>
        <v>3639.8682716158814</v>
      </c>
      <c r="L15" s="24">
        <f t="shared" si="18"/>
        <v>40222.704612774694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L'!$B$392:$AV$512, 4)</f>
        <v>35.643409960165478</v>
      </c>
      <c r="S15" s="46">
        <f>VLOOKUP(I15, '[1]Lapse Rates'!$A$4:$F$24, 6)</f>
        <v>5.0522920000000001E-4</v>
      </c>
      <c r="T15" s="56">
        <f t="shared" si="13"/>
        <v>0.80103347252483448</v>
      </c>
      <c r="U15" s="33">
        <f t="shared" si="20"/>
        <v>2.8551564453017625E-2</v>
      </c>
      <c r="V15" s="39">
        <f t="shared" si="14"/>
        <v>4.0470550049694412E-4</v>
      </c>
      <c r="W15" s="32">
        <f t="shared" si="21"/>
        <v>0.77207720257131995</v>
      </c>
      <c r="X15" s="31"/>
      <c r="Y15" s="5">
        <f t="shared" si="15"/>
        <v>0</v>
      </c>
      <c r="Z15" s="5">
        <f t="shared" si="15"/>
        <v>4.8240558712515851</v>
      </c>
      <c r="AA15" s="5">
        <f t="shared" si="1"/>
        <v>0</v>
      </c>
      <c r="AB15" s="5">
        <f t="shared" si="5"/>
        <v>4.6496728162732346</v>
      </c>
      <c r="AC15" s="32"/>
      <c r="AD15" s="5">
        <f t="shared" si="6"/>
        <v>281025.93128772947</v>
      </c>
      <c r="AE15" s="5">
        <f t="shared" si="7"/>
        <v>-2810.2593128772951</v>
      </c>
      <c r="AF15" s="5">
        <f t="shared" si="7"/>
        <v>-31055.033257283612</v>
      </c>
      <c r="AG15" s="5">
        <f t="shared" si="16"/>
        <v>-17194.580108976352</v>
      </c>
      <c r="AH15" s="5">
        <f t="shared" ref="AH15:AH24" si="23">SUM(AD15:AG15)</f>
        <v>229966.0586085922</v>
      </c>
      <c r="AI15" s="42">
        <f t="shared" si="22"/>
        <v>0</v>
      </c>
      <c r="AJ15" s="42">
        <f t="shared" si="17"/>
        <v>27293.430660613965</v>
      </c>
      <c r="AK15" s="42">
        <f t="shared" ref="AK15:AK24" si="24">SUM(AH15:AJ15)</f>
        <v>257259.48926920615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363986.82716158812</v>
      </c>
      <c r="K16" s="11">
        <f t="shared" si="11"/>
        <v>3639.8682716158814</v>
      </c>
      <c r="L16" s="24">
        <f t="shared" si="18"/>
        <v>40222.704612774694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L'!$B$392:$AV$512, 4)</f>
        <v>40.076984681753011</v>
      </c>
      <c r="S16" s="46">
        <f>VLOOKUP(I16, '[1]Lapse Rates'!$A$4:$F$24, 6)</f>
        <v>4.8306569999999999E-4</v>
      </c>
      <c r="T16" s="56">
        <f t="shared" si="13"/>
        <v>0.77207720257131995</v>
      </c>
      <c r="U16" s="33">
        <f t="shared" si="20"/>
        <v>3.0942526220581506E-2</v>
      </c>
      <c r="V16" s="39">
        <f t="shared" si="14"/>
        <v>3.7296401431415646E-4</v>
      </c>
      <c r="W16" s="32">
        <f t="shared" si="21"/>
        <v>0.74076171233642429</v>
      </c>
      <c r="X16" s="31"/>
      <c r="Y16" s="5">
        <f t="shared" si="15"/>
        <v>0</v>
      </c>
      <c r="Z16" s="5">
        <f t="shared" si="15"/>
        <v>4.6496728162732346</v>
      </c>
      <c r="AA16" s="5">
        <f t="shared" si="1"/>
        <v>0</v>
      </c>
      <c r="AB16" s="5">
        <f t="shared" si="5"/>
        <v>4.461081852586525</v>
      </c>
      <c r="AC16" s="32"/>
      <c r="AD16" s="5">
        <f t="shared" si="6"/>
        <v>269627.50535612012</v>
      </c>
      <c r="AE16" s="5">
        <f t="shared" si="7"/>
        <v>-2696.2750535612013</v>
      </c>
      <c r="AF16" s="5">
        <f t="shared" si="7"/>
        <v>-29795.439543761175</v>
      </c>
      <c r="AG16" s="5">
        <f t="shared" si="16"/>
        <v>-18634.486623294579</v>
      </c>
      <c r="AH16" s="5">
        <f t="shared" si="23"/>
        <v>218501.30413550319</v>
      </c>
      <c r="AI16" s="42">
        <f t="shared" si="22"/>
        <v>0</v>
      </c>
      <c r="AJ16" s="42">
        <f t="shared" si="17"/>
        <v>26186.409825584309</v>
      </c>
      <c r="AK16" s="42">
        <f t="shared" si="24"/>
        <v>244687.71396108749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363986.82716158812</v>
      </c>
      <c r="K17" s="11">
        <f t="shared" si="11"/>
        <v>3639.8682716158814</v>
      </c>
      <c r="L17" s="24">
        <f t="shared" si="18"/>
        <v>40222.704612774694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L'!$B$392:$AV$512, 4)</f>
        <v>45.190589524946034</v>
      </c>
      <c r="S17" s="46">
        <f>VLOOKUP(I17, '[1]Lapse Rates'!$A$4:$F$24, 6)</f>
        <v>4.5965829999999999E-4</v>
      </c>
      <c r="T17" s="56">
        <f t="shared" si="13"/>
        <v>0.74076171233642429</v>
      </c>
      <c r="U17" s="33">
        <f t="shared" si="20"/>
        <v>3.34754584779915E-2</v>
      </c>
      <c r="V17" s="39">
        <f t="shared" si="14"/>
        <v>3.4049726939764979E-4</v>
      </c>
      <c r="W17" s="32">
        <f t="shared" si="21"/>
        <v>0.70694575658903513</v>
      </c>
      <c r="X17" s="31"/>
      <c r="Y17" s="5">
        <f t="shared" si="15"/>
        <v>0</v>
      </c>
      <c r="Z17" s="5">
        <f t="shared" si="15"/>
        <v>4.461081852586525</v>
      </c>
      <c r="AA17" s="5">
        <f t="shared" si="1"/>
        <v>0</v>
      </c>
      <c r="AB17" s="5">
        <f t="shared" si="5"/>
        <v>4.25743236044858</v>
      </c>
      <c r="AC17" s="32"/>
      <c r="AD17" s="5">
        <f t="shared" si="6"/>
        <v>257318.94291619127</v>
      </c>
      <c r="AE17" s="5">
        <f t="shared" si="7"/>
        <v>-2573.1894291619128</v>
      </c>
      <c r="AF17" s="5">
        <f t="shared" si="7"/>
        <v>-28435.270344535278</v>
      </c>
      <c r="AG17" s="5">
        <f t="shared" si="16"/>
        <v>-20159.891883742344</v>
      </c>
      <c r="AH17" s="5">
        <f t="shared" si="23"/>
        <v>206150.59125875172</v>
      </c>
      <c r="AI17" s="42">
        <f t="shared" si="22"/>
        <v>0</v>
      </c>
      <c r="AJ17" s="42">
        <f t="shared" si="17"/>
        <v>24990.996049207319</v>
      </c>
      <c r="AK17" s="42">
        <f t="shared" si="24"/>
        <v>231141.58730795904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363986.82716158812</v>
      </c>
      <c r="K18" s="11">
        <f t="shared" si="11"/>
        <v>3639.8682716158814</v>
      </c>
      <c r="L18" s="24">
        <f t="shared" si="18"/>
        <v>40222.704612774694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L'!$B$392:$AV$512, 4)</f>
        <v>50.897152499751272</v>
      </c>
      <c r="S18" s="46">
        <f>VLOOKUP(I18, '[1]Lapse Rates'!$A$4:$F$24, 6)</f>
        <v>3.6747819999999998E-4</v>
      </c>
      <c r="T18" s="56">
        <f t="shared" si="13"/>
        <v>0.70694575658903513</v>
      </c>
      <c r="U18" s="33">
        <f t="shared" si="20"/>
        <v>3.5981525982164163E-2</v>
      </c>
      <c r="V18" s="39">
        <f t="shared" si="14"/>
        <v>2.5978715412897676E-4</v>
      </c>
      <c r="W18" s="32">
        <f t="shared" si="21"/>
        <v>0.67070444345274205</v>
      </c>
      <c r="X18" s="31"/>
      <c r="Y18" s="5">
        <f t="shared" si="15"/>
        <v>0</v>
      </c>
      <c r="Z18" s="5">
        <f t="shared" si="15"/>
        <v>4.25743236044858</v>
      </c>
      <c r="AA18" s="5">
        <f t="shared" si="1"/>
        <v>0</v>
      </c>
      <c r="AB18" s="5">
        <f t="shared" si="5"/>
        <v>4.0391766627610135</v>
      </c>
      <c r="AC18" s="32"/>
      <c r="AD18" s="5">
        <f t="shared" si="6"/>
        <v>244127.58233554236</v>
      </c>
      <c r="AE18" s="5">
        <f t="shared" si="7"/>
        <v>-2441.2758233554241</v>
      </c>
      <c r="AF18" s="5">
        <f t="shared" si="7"/>
        <v>-26977.546711475094</v>
      </c>
      <c r="AG18" s="5">
        <f t="shared" si="16"/>
        <v>-21669.118410712741</v>
      </c>
      <c r="AH18" s="5">
        <f t="shared" si="23"/>
        <v>193039.6413899991</v>
      </c>
      <c r="AI18" s="42">
        <f t="shared" si="22"/>
        <v>0</v>
      </c>
      <c r="AJ18" s="42">
        <f t="shared" si="17"/>
        <v>23709.8443229601</v>
      </c>
      <c r="AK18" s="42">
        <f t="shared" si="24"/>
        <v>216749.4857129592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363986.82716158812</v>
      </c>
      <c r="K19" s="11">
        <f t="shared" si="11"/>
        <v>3639.8682716158814</v>
      </c>
      <c r="L19" s="24">
        <f t="shared" si="18"/>
        <v>40222.704612774694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L'!$B$392:$AV$512, 4)</f>
        <v>57.234289026228389</v>
      </c>
      <c r="S19" s="46">
        <f>VLOOKUP(I19, '[1]Lapse Rates'!$A$4:$F$24, 6)</f>
        <v>3.9775519999999998E-4</v>
      </c>
      <c r="T19" s="56">
        <f t="shared" si="13"/>
        <v>0.67070444345274205</v>
      </c>
      <c r="U19" s="33">
        <f t="shared" si="20"/>
        <v>3.8387291967749898E-2</v>
      </c>
      <c r="V19" s="39">
        <f t="shared" si="14"/>
        <v>2.6677618004643407E-4</v>
      </c>
      <c r="W19" s="32">
        <f t="shared" si="21"/>
        <v>0.63205037530494568</v>
      </c>
      <c r="X19" s="31"/>
      <c r="Y19" s="5">
        <f t="shared" si="15"/>
        <v>0</v>
      </c>
      <c r="Z19" s="5">
        <f t="shared" si="15"/>
        <v>4.0391766627610135</v>
      </c>
      <c r="AA19" s="5">
        <f t="shared" si="1"/>
        <v>0</v>
      </c>
      <c r="AB19" s="5">
        <f t="shared" si="5"/>
        <v>3.8063906546952211</v>
      </c>
      <c r="AC19" s="32"/>
      <c r="AD19" s="5">
        <f t="shared" si="6"/>
        <v>230058.01071353815</v>
      </c>
      <c r="AE19" s="5">
        <f t="shared" si="7"/>
        <v>-2300.5801071353817</v>
      </c>
      <c r="AF19" s="5">
        <f t="shared" si="7"/>
        <v>-25422.775546284214</v>
      </c>
      <c r="AG19" s="5">
        <f t="shared" si="16"/>
        <v>-23117.940454446052</v>
      </c>
      <c r="AH19" s="5">
        <f t="shared" si="23"/>
        <v>179216.71460567252</v>
      </c>
      <c r="AI19" s="42">
        <f t="shared" si="22"/>
        <v>0</v>
      </c>
      <c r="AJ19" s="42">
        <f t="shared" si="17"/>
        <v>22343.400185718732</v>
      </c>
      <c r="AK19" s="42">
        <f t="shared" si="24"/>
        <v>201560.11479139124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363986.82716158812</v>
      </c>
      <c r="K20" s="11">
        <f t="shared" si="11"/>
        <v>3639.8682716158814</v>
      </c>
      <c r="L20" s="24">
        <f t="shared" si="18"/>
        <v>40222.704612774694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L'!$B$392:$AV$512, 4)</f>
        <v>64.134759579034153</v>
      </c>
      <c r="S20" s="46">
        <f>VLOOKUP(I20, '[1]Lapse Rates'!$A$4:$F$24, 6)</f>
        <v>2.516404E-4</v>
      </c>
      <c r="T20" s="56">
        <f t="shared" si="13"/>
        <v>0.63205037530494568</v>
      </c>
      <c r="U20" s="33">
        <f t="shared" si="20"/>
        <v>4.0536398862020998E-2</v>
      </c>
      <c r="V20" s="39">
        <f t="shared" si="14"/>
        <v>1.5904940926188664E-4</v>
      </c>
      <c r="W20" s="32">
        <f t="shared" si="21"/>
        <v>0.59135492703366277</v>
      </c>
      <c r="X20" s="31"/>
      <c r="Y20" s="5">
        <f t="shared" si="15"/>
        <v>0</v>
      </c>
      <c r="Z20" s="5">
        <f t="shared" si="15"/>
        <v>3.8063906546952211</v>
      </c>
      <c r="AA20" s="5">
        <f t="shared" si="1"/>
        <v>0</v>
      </c>
      <c r="AB20" s="5">
        <f t="shared" si="5"/>
        <v>3.561310863525557</v>
      </c>
      <c r="AC20" s="32"/>
      <c r="AD20" s="5">
        <f t="shared" si="6"/>
        <v>215245.40361735536</v>
      </c>
      <c r="AE20" s="5">
        <f t="shared" si="7"/>
        <v>-2152.454036173554</v>
      </c>
      <c r="AF20" s="5">
        <f t="shared" si="7"/>
        <v>-23785.89455138395</v>
      </c>
      <c r="AG20" s="5">
        <f t="shared" si="16"/>
        <v>-24412.194950276044</v>
      </c>
      <c r="AH20" s="5">
        <f>SUM(AD20:AG20)</f>
        <v>164894.86007952181</v>
      </c>
      <c r="AI20" s="42">
        <f t="shared" si="22"/>
        <v>0</v>
      </c>
      <c r="AJ20" s="42">
        <f t="shared" si="17"/>
        <v>20904.791760837164</v>
      </c>
      <c r="AK20" s="42">
        <f t="shared" si="24"/>
        <v>185799.65184035897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363986.82716158812</v>
      </c>
      <c r="K21" s="11">
        <f t="shared" si="11"/>
        <v>3639.8682716158814</v>
      </c>
      <c r="L21" s="24">
        <f t="shared" si="18"/>
        <v>40222.704612774694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L'!$B$392:$AV$512, 4)</f>
        <v>71.702464752561625</v>
      </c>
      <c r="S21" s="46">
        <f>VLOOKUP(I21, '[1]Lapse Rates'!$A$4:$F$24, 6)</f>
        <v>2.7508159999999998E-4</v>
      </c>
      <c r="T21" s="56">
        <f t="shared" si="13"/>
        <v>0.59135492703366277</v>
      </c>
      <c r="U21" s="33">
        <f t="shared" si="20"/>
        <v>4.2401605811884853E-2</v>
      </c>
      <c r="V21" s="39">
        <f t="shared" si="14"/>
        <v>1.6267085949630319E-4</v>
      </c>
      <c r="W21" s="32">
        <f t="shared" si="21"/>
        <v>0.54879065036228158</v>
      </c>
      <c r="X21" s="31"/>
      <c r="Y21" s="5">
        <f t="shared" si="15"/>
        <v>0</v>
      </c>
      <c r="Z21" s="5">
        <f t="shared" si="15"/>
        <v>3.561310863525557</v>
      </c>
      <c r="AA21" s="5">
        <f t="shared" si="1"/>
        <v>0</v>
      </c>
      <c r="AB21" s="5">
        <f t="shared" si="5"/>
        <v>3.3049764457702646</v>
      </c>
      <c r="AC21" s="32"/>
      <c r="AD21" s="5">
        <f t="shared" si="6"/>
        <v>199752.56760131131</v>
      </c>
      <c r="AE21" s="5">
        <f t="shared" ref="AE21:AF24" si="25">-$W21*K21</f>
        <v>-1997.5256760131133</v>
      </c>
      <c r="AF21" s="5">
        <f t="shared" si="25"/>
        <v>-22073.844223774569</v>
      </c>
      <c r="AG21" s="5">
        <f t="shared" si="16"/>
        <v>-25535.476666485603</v>
      </c>
      <c r="AH21" s="5">
        <f t="shared" si="23"/>
        <v>150145.72103503803</v>
      </c>
      <c r="AI21" s="42">
        <f t="shared" si="22"/>
        <v>0</v>
      </c>
      <c r="AJ21" s="42">
        <f t="shared" si="17"/>
        <v>19400.118977467468</v>
      </c>
      <c r="AK21" s="42">
        <f t="shared" si="24"/>
        <v>169545.84001250551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363986.82716158812</v>
      </c>
      <c r="K22" s="11">
        <f t="shared" si="11"/>
        <v>3639.8682716158814</v>
      </c>
      <c r="L22" s="24">
        <f t="shared" si="18"/>
        <v>40222.704612774694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L'!$B$392:$AV$512, 4)</f>
        <v>80.199327538830218</v>
      </c>
      <c r="S22" s="46">
        <f>VLOOKUP(I22, '[1]Lapse Rates'!$A$4:$F$24, 6)</f>
        <v>2.0998619999999999E-4</v>
      </c>
      <c r="T22" s="56">
        <f t="shared" si="13"/>
        <v>0.54879065036228158</v>
      </c>
      <c r="U22" s="33">
        <f t="shared" si="20"/>
        <v>4.4012641118652274E-2</v>
      </c>
      <c r="V22" s="39">
        <f t="shared" si="14"/>
        <v>1.1523846326510413E-4</v>
      </c>
      <c r="W22" s="32">
        <f t="shared" si="21"/>
        <v>0.50466277078036426</v>
      </c>
      <c r="X22" s="31"/>
      <c r="Y22" s="5">
        <f t="shared" ref="Y22:Z24" si="26">AA21</f>
        <v>0</v>
      </c>
      <c r="Z22" s="5">
        <f t="shared" si="26"/>
        <v>3.3049764457702646</v>
      </c>
      <c r="AA22" s="5">
        <f t="shared" si="1"/>
        <v>0</v>
      </c>
      <c r="AB22" s="5">
        <f t="shared" si="5"/>
        <v>3.03922555784288</v>
      </c>
      <c r="AC22" s="32"/>
      <c r="AD22" s="5">
        <f t="shared" si="6"/>
        <v>183690.60072292062</v>
      </c>
      <c r="AE22" s="5">
        <f t="shared" si="25"/>
        <v>-1836.9060072292061</v>
      </c>
      <c r="AF22" s="5">
        <f t="shared" si="25"/>
        <v>-20298.901558163016</v>
      </c>
      <c r="AG22" s="5">
        <f t="shared" si="16"/>
        <v>-26505.688848244841</v>
      </c>
      <c r="AH22" s="5">
        <f t="shared" si="23"/>
        <v>135049.10430928355</v>
      </c>
      <c r="AI22" s="42">
        <f t="shared" si="22"/>
        <v>0</v>
      </c>
      <c r="AJ22" s="42">
        <f t="shared" si="17"/>
        <v>17840.171669798659</v>
      </c>
      <c r="AK22" s="42">
        <f t="shared" si="24"/>
        <v>152889.27597908222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363986.82716158812</v>
      </c>
      <c r="K23" s="11">
        <f t="shared" si="11"/>
        <v>3639.8682716158814</v>
      </c>
      <c r="L23" s="24">
        <f t="shared" si="18"/>
        <v>40222.704612774694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L'!$B$392:$AV$512, 4)</f>
        <v>89.726964069734166</v>
      </c>
      <c r="S23" s="46">
        <f>VLOOKUP(I23, '[1]Lapse Rates'!$A$4:$F$24, 6)</f>
        <v>1.6037285799999999E-2</v>
      </c>
      <c r="T23" s="56">
        <f t="shared" si="13"/>
        <v>0.50466277078036426</v>
      </c>
      <c r="U23" s="33">
        <f t="shared" si="20"/>
        <v>4.5281858301142237E-2</v>
      </c>
      <c r="V23" s="39">
        <f t="shared" si="14"/>
        <v>8.0934210876245898E-3</v>
      </c>
      <c r="W23" s="32">
        <f t="shared" si="21"/>
        <v>0.45128749139159741</v>
      </c>
      <c r="X23" s="31"/>
      <c r="Y23" s="5">
        <f t="shared" si="26"/>
        <v>0</v>
      </c>
      <c r="Z23" s="5">
        <f t="shared" si="26"/>
        <v>3.03922555784288</v>
      </c>
      <c r="AA23" s="5">
        <f t="shared" si="1"/>
        <v>0</v>
      </c>
      <c r="AB23" s="5">
        <f t="shared" si="5"/>
        <v>2.7177841465327033</v>
      </c>
      <c r="AC23" s="32"/>
      <c r="AD23" s="5">
        <f t="shared" si="6"/>
        <v>164262.70212934006</v>
      </c>
      <c r="AE23" s="5">
        <f t="shared" si="25"/>
        <v>-1642.6270212934007</v>
      </c>
      <c r="AF23" s="5">
        <f t="shared" si="25"/>
        <v>-18152.003461684326</v>
      </c>
      <c r="AG23" s="5">
        <f t="shared" si="16"/>
        <v>-27270.048242838588</v>
      </c>
      <c r="AH23" s="5">
        <f>SUM(AD23:AG23)</f>
        <v>117198.02340352375</v>
      </c>
      <c r="AI23" s="42">
        <f t="shared" si="22"/>
        <v>0</v>
      </c>
      <c r="AJ23" s="42">
        <f t="shared" si="17"/>
        <v>15953.327516126605</v>
      </c>
      <c r="AK23" s="42">
        <f t="shared" si="24"/>
        <v>133151.35091965034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363986.82716158812</v>
      </c>
      <c r="K24" s="11">
        <f t="shared" si="11"/>
        <v>3639.8682716158814</v>
      </c>
      <c r="L24" s="24">
        <f t="shared" si="18"/>
        <v>40222.704612774694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L'!$B$392:$AV$512, 4)</f>
        <v>100.44975005907366</v>
      </c>
      <c r="S24" s="46">
        <f>VLOOKUP(I24, '[1]Lapse Rates'!$A$4:$F$24, 6)</f>
        <v>0</v>
      </c>
      <c r="T24" s="56">
        <f t="shared" si="13"/>
        <v>0.45128749139159741</v>
      </c>
      <c r="U24" s="33">
        <f t="shared" si="20"/>
        <v>4.5331715715072322E-2</v>
      </c>
      <c r="V24" s="39">
        <f t="shared" si="14"/>
        <v>0</v>
      </c>
      <c r="W24" s="32">
        <f t="shared" si="21"/>
        <v>0.40595577567652508</v>
      </c>
      <c r="X24" s="31"/>
      <c r="Y24" s="5">
        <f t="shared" si="26"/>
        <v>0</v>
      </c>
      <c r="Z24" s="5">
        <f t="shared" si="26"/>
        <v>2.7177841465327033</v>
      </c>
      <c r="AA24" s="5">
        <f t="shared" si="1"/>
        <v>0</v>
      </c>
      <c r="AB24" s="5">
        <f t="shared" si="5"/>
        <v>2.4447834082989801</v>
      </c>
      <c r="AC24" s="32"/>
      <c r="AD24" s="5">
        <f t="shared" si="6"/>
        <v>147762.55475641976</v>
      </c>
      <c r="AE24" s="5">
        <f t="shared" si="25"/>
        <v>-1477.6255475641979</v>
      </c>
      <c r="AF24" s="5">
        <f t="shared" si="25"/>
        <v>-16328.639250886694</v>
      </c>
      <c r="AG24" s="5">
        <f t="shared" si="16"/>
        <v>-27300.073823372291</v>
      </c>
      <c r="AH24" s="5">
        <f t="shared" si="23"/>
        <v>102656.21613459656</v>
      </c>
      <c r="AI24" s="42">
        <f t="shared" si="22"/>
        <v>0</v>
      </c>
      <c r="AJ24" s="42">
        <f t="shared" si="17"/>
        <v>14350.818170013506</v>
      </c>
      <c r="AK24" s="42">
        <f t="shared" si="24"/>
        <v>117007.03430461006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5838698.1502545662</v>
      </c>
      <c r="AE27" s="21">
        <f t="shared" ref="AE27:AJ27" si="27">SUM(AE4:AE24)</f>
        <v>-196754.76942675651</v>
      </c>
      <c r="AF27" s="21">
        <f t="shared" si="27"/>
        <v>-616491.09831355314</v>
      </c>
      <c r="AG27" s="21">
        <f t="shared" si="27"/>
        <v>-346834.20750837214</v>
      </c>
      <c r="AH27" s="21">
        <f>SUM(AH4:AH24)</f>
        <v>4678618.0750058852</v>
      </c>
      <c r="AI27" s="21">
        <f t="shared" si="27"/>
        <v>0</v>
      </c>
      <c r="AJ27" s="21">
        <f t="shared" si="27"/>
        <v>532059.61796425493</v>
      </c>
      <c r="AK27" s="21">
        <f>SUM(AK4:AK24)</f>
        <v>5210677.6929701418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2991835.0470962105</v>
      </c>
      <c r="AE29" s="21">
        <f t="shared" ref="AE29:AK29" si="28">AE4+NPV($D$6,AE5:AE24)</f>
        <v>-168606.59374988568</v>
      </c>
      <c r="AF29" s="21">
        <f t="shared" si="28"/>
        <v>-305437.05153162481</v>
      </c>
      <c r="AG29" s="21">
        <f t="shared" si="28"/>
        <v>-121403.79302942453</v>
      </c>
      <c r="AH29" s="21">
        <f>AH4+NPV($D$6,AH5:AH24)</f>
        <v>2396387.6087852758</v>
      </c>
      <c r="AI29" s="21">
        <f t="shared" si="28"/>
        <v>0</v>
      </c>
      <c r="AJ29" s="21">
        <f t="shared" si="28"/>
        <v>255538.83524377478</v>
      </c>
      <c r="AK29" s="21">
        <f t="shared" si="28"/>
        <v>2651926.4440290504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4383101.8887633523</v>
      </c>
      <c r="AE31" s="21">
        <f t="shared" ref="AE31:AJ31" si="29">AE4+NPV($D$7,AE5:AE24)</f>
        <v>-182324.87550920169</v>
      </c>
      <c r="AF31" s="21">
        <f t="shared" si="29"/>
        <v>-457032.20658233849</v>
      </c>
      <c r="AG31" s="21">
        <f t="shared" si="29"/>
        <v>-224728.54723653261</v>
      </c>
      <c r="AH31" s="21">
        <f t="shared" si="29"/>
        <v>3519016.2594352807</v>
      </c>
      <c r="AI31" s="21">
        <f t="shared" si="29"/>
        <v>0</v>
      </c>
      <c r="AJ31" s="21">
        <f t="shared" si="29"/>
        <v>390678.71139259043</v>
      </c>
      <c r="AK31" s="21">
        <f>AK4+NPV($D$7,AK5:AK24)</f>
        <v>3909694.9708278705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377383.49043074052</v>
      </c>
    </row>
    <row r="37" spans="1:39" x14ac:dyDescent="0.15">
      <c r="G37" s="49" t="s">
        <v>109</v>
      </c>
      <c r="I37" s="1">
        <v>0</v>
      </c>
      <c r="J37" s="11">
        <f>H$36</f>
        <v>377383.49043074052</v>
      </c>
      <c r="K37" s="11">
        <f>J37*$C$10</f>
        <v>150953.39617229623</v>
      </c>
      <c r="L37" s="24">
        <f>$C$46</f>
        <v>52831.086223518229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377383.49043074052</v>
      </c>
      <c r="AE37" s="5">
        <f>-$W37*K37</f>
        <v>-150953.39617229623</v>
      </c>
      <c r="AF37" s="5">
        <f>-$W37*L37</f>
        <v>-52831.086223518229</v>
      </c>
      <c r="AG37" s="5"/>
      <c r="AH37" s="5">
        <f>SUM(AD37:AG37)</f>
        <v>173599.00803492608</v>
      </c>
      <c r="AI37" s="42">
        <f>Y37-AA37</f>
        <v>0</v>
      </c>
      <c r="AJ37" s="42"/>
      <c r="AK37" s="42">
        <f>SUM(AH37:AJ37)</f>
        <v>173599.00803492608</v>
      </c>
      <c r="AL37" s="6" t="s">
        <v>39</v>
      </c>
      <c r="AM37" s="36">
        <f>AK64</f>
        <v>3916286.7965714815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377383.49043074052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L'!$B$392:$AV$512, 7)</f>
        <v>15.896305272692121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1.5896305272692122E-2</v>
      </c>
      <c r="V38" s="39">
        <f>MIN(S38*T38,T38-U38)</f>
        <v>1.1402544E-3</v>
      </c>
      <c r="W38" s="32">
        <f>T38-SUM(U38:V38)</f>
        <v>0.98296344032730787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5.919690897048743</v>
      </c>
      <c r="AC38" s="32"/>
      <c r="AD38" s="5">
        <f t="shared" ref="AD38:AD40" si="36">$W38*J38</f>
        <v>370954.17407652835</v>
      </c>
      <c r="AE38" s="5">
        <f t="shared" ref="AE38:AF57" si="37">-$W38*K38</f>
        <v>0</v>
      </c>
      <c r="AF38" s="5">
        <f t="shared" si="37"/>
        <v>0</v>
      </c>
      <c r="AG38" s="5">
        <f>-U38*M38</f>
        <v>-9573.2160280681037</v>
      </c>
      <c r="AH38" s="5">
        <f t="shared" ref="AH38:AH46" si="38">SUM(AD38:AG38)</f>
        <v>361380.95804846025</v>
      </c>
      <c r="AI38" s="42">
        <f>-M38*$W37*(N38-N37)/1000</f>
        <v>0</v>
      </c>
      <c r="AJ38" s="42">
        <f>$D$6*SUM(Y38:Z38,AD38:AE38)</f>
        <v>36391.19526355643</v>
      </c>
      <c r="AK38" s="42">
        <f t="shared" ref="AK38" si="39">SUM(AH38:AJ38)</f>
        <v>397772.15331201669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377383.49043074052</v>
      </c>
      <c r="K39" s="11">
        <f t="shared" ref="K39:K57" si="41">J39*$C$11</f>
        <v>3773.8349043074054</v>
      </c>
      <c r="L39" s="24">
        <f>$C$47</f>
        <v>41509.581510596006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L'!$B$392:$AV$512, 7)</f>
        <v>17.366383225093049</v>
      </c>
      <c r="S39" s="46">
        <f>VLOOKUP(I39, '[1]Lapse Rates'!$A$4:$F$24, 6)</f>
        <v>1.1150343000000001E-3</v>
      </c>
      <c r="T39" s="33">
        <f t="shared" ref="T39:T41" si="44">W38</f>
        <v>0.98296344032730787</v>
      </c>
      <c r="U39" s="33">
        <f>T39*R39/1000</f>
        <v>1.7070519800979914E-2</v>
      </c>
      <c r="V39" s="39">
        <f t="shared" ref="V39:V57" si="45">MIN(S39*T39,T39-U39)</f>
        <v>1.0960379516109515E-3</v>
      </c>
      <c r="W39" s="32">
        <f>T39-SUM(U39:V39)</f>
        <v>0.96479688257471696</v>
      </c>
      <c r="X39" s="32"/>
      <c r="Y39" s="5">
        <f t="shared" ref="Y39:Z54" si="46">AA38</f>
        <v>0</v>
      </c>
      <c r="Z39" s="5">
        <f t="shared" si="46"/>
        <v>5.919690897048743</v>
      </c>
      <c r="AA39" s="5">
        <f>O39*W39</f>
        <v>0</v>
      </c>
      <c r="AB39" s="5">
        <f t="shared" si="35"/>
        <v>5.8102866179608919</v>
      </c>
      <c r="AC39" s="32"/>
      <c r="AD39" s="5">
        <f t="shared" si="36"/>
        <v>364098.41510274401</v>
      </c>
      <c r="AE39" s="5">
        <f t="shared" si="37"/>
        <v>-3640.98415102744</v>
      </c>
      <c r="AF39" s="5">
        <f t="shared" si="37"/>
        <v>-40048.314838404134</v>
      </c>
      <c r="AG39" s="5">
        <f t="shared" ref="AG39:AG42" si="47">-U39*M39</f>
        <v>-10280.362069224333</v>
      </c>
      <c r="AH39" s="5">
        <f t="shared" si="38"/>
        <v>310128.75404408807</v>
      </c>
      <c r="AI39" s="42">
        <f>-M39*($W38*N39-$W37*N38)/1000</f>
        <v>0</v>
      </c>
      <c r="AJ39" s="42">
        <f t="shared" ref="AJ39:AJ40" si="48">$D$6*SUM(Y39:Z39,AD39:AE39)</f>
        <v>35361.454698040397</v>
      </c>
      <c r="AK39" s="42">
        <f>SUM(AH39:AJ39)</f>
        <v>345490.20874212845</v>
      </c>
      <c r="AL39" s="48" t="s">
        <v>43</v>
      </c>
      <c r="AM39" s="54">
        <f>AK64/AD64</f>
        <v>0.88723637018010593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377383.49043074052</v>
      </c>
      <c r="K40" s="11">
        <f t="shared" si="41"/>
        <v>3773.8349043074054</v>
      </c>
      <c r="L40" s="24">
        <f t="shared" ref="L40:L57" si="49">$C$47</f>
        <v>41509.581510596006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L'!$B$392:$AV$512, 7)</f>
        <v>18.925065296201765</v>
      </c>
      <c r="S40" s="46">
        <f>VLOOKUP(I40, '[1]Lapse Rates'!$A$4:$F$24, 6)</f>
        <v>9.1335750000000001E-4</v>
      </c>
      <c r="T40" s="33">
        <f t="shared" si="44"/>
        <v>0.96479688257471696</v>
      </c>
      <c r="U40" s="33">
        <f t="shared" ref="U40:U57" si="50">T40*R40/1000</f>
        <v>1.8258844000298424E-2</v>
      </c>
      <c r="V40" s="39">
        <f t="shared" si="45"/>
        <v>8.8120446867623705E-4</v>
      </c>
      <c r="W40" s="32">
        <f t="shared" ref="W40:W57" si="51">T40-SUM(U40:V40)</f>
        <v>0.94565683410574231</v>
      </c>
      <c r="X40" s="32"/>
      <c r="Y40" s="5">
        <f t="shared" si="46"/>
        <v>0</v>
      </c>
      <c r="Z40" s="5">
        <f t="shared" si="46"/>
        <v>5.8102866179608919</v>
      </c>
      <c r="AA40" s="5">
        <f t="shared" ref="AA40:AA57" si="52">O40*W40</f>
        <v>0</v>
      </c>
      <c r="AB40" s="5">
        <f t="shared" si="35"/>
        <v>5.6950196954666712</v>
      </c>
      <c r="AC40" s="32"/>
      <c r="AD40" s="5">
        <f t="shared" si="36"/>
        <v>356875.27680450876</v>
      </c>
      <c r="AE40" s="5">
        <f t="shared" si="37"/>
        <v>-3568.752768045088</v>
      </c>
      <c r="AF40" s="5">
        <f>-$W40*L40</f>
        <v>-39253.819436364472</v>
      </c>
      <c r="AG40" s="5">
        <f t="shared" si="47"/>
        <v>-10996.005363455719</v>
      </c>
      <c r="AH40" s="5">
        <f t="shared" si="38"/>
        <v>303056.69923664344</v>
      </c>
      <c r="AI40" s="42">
        <f>-M40*($W39*N40-$W38*N39)/1000</f>
        <v>0</v>
      </c>
      <c r="AJ40" s="42">
        <f t="shared" si="48"/>
        <v>34659.939997094305</v>
      </c>
      <c r="AK40" s="42">
        <f t="shared" ref="AK40:AK47" si="53">SUM(AH40:AJ40)</f>
        <v>337716.63923373772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377383.49043074052</v>
      </c>
      <c r="K41" s="11">
        <f t="shared" si="41"/>
        <v>3773.8349043074054</v>
      </c>
      <c r="L41" s="24">
        <f t="shared" si="49"/>
        <v>41509.581510596006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L'!$B$392:$AV$512, 7)</f>
        <v>20.570983351723594</v>
      </c>
      <c r="S41" s="46">
        <f>VLOOKUP(I41, '[1]Lapse Rates'!$A$4:$F$24, 6)</f>
        <v>8.7679360000000005E-4</v>
      </c>
      <c r="T41" s="33">
        <f t="shared" si="44"/>
        <v>0.94565683410574231</v>
      </c>
      <c r="U41" s="33">
        <f t="shared" si="50"/>
        <v>1.9453090990832866E-2</v>
      </c>
      <c r="V41" s="39">
        <f t="shared" si="45"/>
        <v>8.2914585994017668E-4</v>
      </c>
      <c r="W41" s="32">
        <f t="shared" si="51"/>
        <v>0.92537459725496929</v>
      </c>
      <c r="X41" s="32"/>
      <c r="Y41" s="5">
        <f>AA40</f>
        <v>0</v>
      </c>
      <c r="Z41" s="5">
        <f t="shared" si="46"/>
        <v>5.6950196954666712</v>
      </c>
      <c r="AA41" s="5">
        <f t="shared" si="52"/>
        <v>0</v>
      </c>
      <c r="AB41" s="5">
        <f t="shared" si="35"/>
        <v>5.5728741833026287</v>
      </c>
      <c r="AC41" s="32"/>
      <c r="AD41" s="5">
        <f>$W41*J41</f>
        <v>349221.09546802106</v>
      </c>
      <c r="AE41" s="5">
        <f t="shared" si="37"/>
        <v>-3492.2109546802108</v>
      </c>
      <c r="AF41" s="5">
        <f t="shared" si="37"/>
        <v>-38411.912272590096</v>
      </c>
      <c r="AG41" s="5">
        <f t="shared" si="47"/>
        <v>-11715.215534318286</v>
      </c>
      <c r="AH41" s="5">
        <f t="shared" si="38"/>
        <v>295601.75670643244</v>
      </c>
      <c r="AI41" s="42">
        <f t="shared" ref="AI41:AI57" si="55">-M41*($W40*N41-$W39*N40)/1000</f>
        <v>0</v>
      </c>
      <c r="AJ41" s="42">
        <f>$D$6*SUM(Y41:Z41,AD41:AE41)</f>
        <v>33916.562252190859</v>
      </c>
      <c r="AK41" s="42">
        <f t="shared" si="53"/>
        <v>329518.31895862328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377383.49043074052</v>
      </c>
      <c r="K42" s="11">
        <f t="shared" si="41"/>
        <v>3773.8349043074054</v>
      </c>
      <c r="L42" s="24">
        <f t="shared" si="49"/>
        <v>41509.581510596006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L'!$B$392:$AV$512, 7)</f>
        <v>22.416453335520391</v>
      </c>
      <c r="S42" s="46">
        <f>VLOOKUP(I42, '[1]Lapse Rates'!$A$4:$F$24, 6)</f>
        <v>8.7786349999999995E-4</v>
      </c>
      <c r="T42" s="33">
        <f>W41</f>
        <v>0.92537459725496929</v>
      </c>
      <c r="U42" s="33">
        <f t="shared" si="50"/>
        <v>2.0743616477241992E-2</v>
      </c>
      <c r="V42" s="39">
        <f t="shared" si="45"/>
        <v>8.1235258275733774E-4</v>
      </c>
      <c r="W42" s="32">
        <f t="shared" si="51"/>
        <v>0.90381862819496994</v>
      </c>
      <c r="X42" s="32"/>
      <c r="Y42" s="5">
        <f t="shared" ref="Y42:Z57" si="56">AA41</f>
        <v>0</v>
      </c>
      <c r="Z42" s="5">
        <f t="shared" si="46"/>
        <v>5.5728741833026287</v>
      </c>
      <c r="AA42" s="5">
        <f t="shared" si="52"/>
        <v>0</v>
      </c>
      <c r="AB42" s="5">
        <f t="shared" si="35"/>
        <v>5.4430578863922854</v>
      </c>
      <c r="AC42" s="32"/>
      <c r="AD42" s="5">
        <f t="shared" ref="AD42:AD57" si="57">$W42*J42</f>
        <v>341086.22862454149</v>
      </c>
      <c r="AE42" s="5">
        <f t="shared" si="37"/>
        <v>-3410.8622862454149</v>
      </c>
      <c r="AF42" s="5">
        <f t="shared" si="37"/>
        <v>-37517.133017854168</v>
      </c>
      <c r="AG42" s="5">
        <f t="shared" si="47"/>
        <v>-12492.407407472967</v>
      </c>
      <c r="AH42" s="5">
        <f t="shared" si="38"/>
        <v>287665.82591296895</v>
      </c>
      <c r="AI42" s="42">
        <f t="shared" si="55"/>
        <v>0</v>
      </c>
      <c r="AJ42" s="42">
        <f t="shared" ref="AJ42:AJ57" si="58">$D$6*SUM(Y42:Z42,AD42:AE42)</f>
        <v>33126.500136744231</v>
      </c>
      <c r="AK42" s="42">
        <f t="shared" si="53"/>
        <v>320792.32604971319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377383.49043074052</v>
      </c>
      <c r="K43" s="11">
        <f t="shared" si="41"/>
        <v>3773.8349043074054</v>
      </c>
      <c r="L43" s="24">
        <f t="shared" si="49"/>
        <v>41509.581510596006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L'!$B$392:$AV$512, 7)</f>
        <v>24.488708323555826</v>
      </c>
      <c r="S43" s="46">
        <f>VLOOKUP(I43, '[1]Lapse Rates'!$A$4:$F$24, 6)</f>
        <v>8.7081910000000003E-4</v>
      </c>
      <c r="T43" s="33">
        <f t="shared" ref="T43:T57" si="59">W42</f>
        <v>0.90381862819496994</v>
      </c>
      <c r="U43" s="33">
        <f t="shared" si="50"/>
        <v>2.2133350763262966E-2</v>
      </c>
      <c r="V43" s="39">
        <f t="shared" si="45"/>
        <v>7.8706252436797834E-4</v>
      </c>
      <c r="W43" s="32">
        <f t="shared" si="51"/>
        <v>0.88089821490733899</v>
      </c>
      <c r="X43" s="32"/>
      <c r="Y43" s="5">
        <f t="shared" si="56"/>
        <v>0</v>
      </c>
      <c r="Z43" s="5">
        <f t="shared" si="46"/>
        <v>5.4430578863922854</v>
      </c>
      <c r="AA43" s="5">
        <f t="shared" si="52"/>
        <v>0</v>
      </c>
      <c r="AB43" s="5">
        <f t="shared" si="35"/>
        <v>5.3050245106543183</v>
      </c>
      <c r="AC43" s="32"/>
      <c r="AD43" s="5">
        <f t="shared" si="57"/>
        <v>332436.44305594015</v>
      </c>
      <c r="AE43" s="5">
        <f t="shared" si="37"/>
        <v>-3324.3644305594021</v>
      </c>
      <c r="AF43" s="5">
        <f t="shared" si="37"/>
        <v>-36565.716254234707</v>
      </c>
      <c r="AG43" s="5">
        <f>-U43*M43</f>
        <v>-13329.345696809092</v>
      </c>
      <c r="AH43" s="5">
        <f t="shared" si="38"/>
        <v>279217.01667433692</v>
      </c>
      <c r="AI43" s="42">
        <f t="shared" si="55"/>
        <v>0</v>
      </c>
      <c r="AJ43" s="42">
        <f t="shared" si="58"/>
        <v>32286.42887712851</v>
      </c>
      <c r="AK43" s="42">
        <f t="shared" si="53"/>
        <v>311503.44555146544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377383.49043074052</v>
      </c>
      <c r="K44" s="11">
        <f t="shared" si="41"/>
        <v>3773.8349043074054</v>
      </c>
      <c r="L44" s="24">
        <f t="shared" si="49"/>
        <v>41509.581510596006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L'!$B$392:$AV$512, 7)</f>
        <v>26.854286157079617</v>
      </c>
      <c r="S44" s="46">
        <f>VLOOKUP(I44, '[1]Lapse Rates'!$A$4:$F$24, 6)</f>
        <v>7.8743759999999998E-4</v>
      </c>
      <c r="T44" s="33">
        <f t="shared" si="59"/>
        <v>0.88089821490733899</v>
      </c>
      <c r="U44" s="33">
        <f t="shared" si="50"/>
        <v>2.3655892738382298E-2</v>
      </c>
      <c r="V44" s="39">
        <f t="shared" si="45"/>
        <v>6.9365237619091924E-4</v>
      </c>
      <c r="W44" s="32">
        <f t="shared" si="51"/>
        <v>0.85654866979276578</v>
      </c>
      <c r="X44" s="32"/>
      <c r="Y44" s="5">
        <f t="shared" si="56"/>
        <v>0</v>
      </c>
      <c r="Z44" s="5">
        <f t="shared" si="46"/>
        <v>5.3050245106543183</v>
      </c>
      <c r="AA44" s="5">
        <f t="shared" si="52"/>
        <v>0</v>
      </c>
      <c r="AB44" s="5">
        <f t="shared" si="35"/>
        <v>5.1583844886062753</v>
      </c>
      <c r="AC44" s="32"/>
      <c r="AD44" s="5">
        <f t="shared" si="57"/>
        <v>323247.32673020178</v>
      </c>
      <c r="AE44" s="5">
        <f t="shared" si="37"/>
        <v>-3232.4732673020176</v>
      </c>
      <c r="AF44" s="5">
        <f t="shared" si="37"/>
        <v>-35554.976826555394</v>
      </c>
      <c r="AG44" s="5">
        <f t="shared" ref="AG44:AG57" si="60">-U44*M44</f>
        <v>-14246.264627943232</v>
      </c>
      <c r="AH44" s="5">
        <f t="shared" si="38"/>
        <v>270213.61200840113</v>
      </c>
      <c r="AI44" s="42">
        <f t="shared" si="55"/>
        <v>0</v>
      </c>
      <c r="AJ44" s="42">
        <f t="shared" si="58"/>
        <v>31393.977547614963</v>
      </c>
      <c r="AK44" s="42">
        <f t="shared" si="53"/>
        <v>301607.58955601609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377383.49043074052</v>
      </c>
      <c r="K45" s="11">
        <f t="shared" si="41"/>
        <v>3773.8349043074054</v>
      </c>
      <c r="L45" s="24">
        <f t="shared" si="49"/>
        <v>41509.581510596006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L'!$B$392:$AV$512, 7)</f>
        <v>29.573300839484773</v>
      </c>
      <c r="S45" s="46">
        <f>VLOOKUP(I45, '[1]Lapse Rates'!$A$4:$F$24, 6)</f>
        <v>7.0183349999999997E-4</v>
      </c>
      <c r="T45" s="33">
        <f t="shared" si="59"/>
        <v>0.85654866979276578</v>
      </c>
      <c r="U45" s="33">
        <f t="shared" si="50"/>
        <v>2.5330971495441966E-2</v>
      </c>
      <c r="V45" s="39">
        <f t="shared" si="45"/>
        <v>6.0115455084100108E-4</v>
      </c>
      <c r="W45" s="32">
        <f t="shared" si="51"/>
        <v>0.83061654374648286</v>
      </c>
      <c r="X45" s="32"/>
      <c r="Y45" s="5">
        <f t="shared" si="56"/>
        <v>0</v>
      </c>
      <c r="Z45" s="5">
        <f t="shared" si="46"/>
        <v>5.1583844886062753</v>
      </c>
      <c r="AA45" s="5">
        <f t="shared" si="52"/>
        <v>0</v>
      </c>
      <c r="AB45" s="5">
        <f t="shared" si="35"/>
        <v>5.0022137052390061</v>
      </c>
      <c r="AC45" s="32"/>
      <c r="AD45" s="5">
        <f t="shared" si="57"/>
        <v>313460.97048856557</v>
      </c>
      <c r="AE45" s="5">
        <f t="shared" si="37"/>
        <v>-3134.6097048856559</v>
      </c>
      <c r="AF45" s="5">
        <f t="shared" si="37"/>
        <v>-34478.545126694167</v>
      </c>
      <c r="AG45" s="5">
        <f t="shared" si="60"/>
        <v>-15255.045632728519</v>
      </c>
      <c r="AH45" s="5">
        <f t="shared" si="38"/>
        <v>260592.77002425722</v>
      </c>
      <c r="AI45" s="42">
        <f t="shared" si="55"/>
        <v>0</v>
      </c>
      <c r="AJ45" s="42">
        <f t="shared" si="58"/>
        <v>30443.522030397336</v>
      </c>
      <c r="AK45" s="42">
        <f t="shared" si="53"/>
        <v>291036.29205465456</v>
      </c>
    </row>
    <row r="46" spans="1:39" ht="15" x14ac:dyDescent="0.2">
      <c r="A46" s="12"/>
      <c r="B46" s="13">
        <v>1</v>
      </c>
      <c r="C46" s="10">
        <f>$H$36*0.14+$B$49</f>
        <v>52831.086223518229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377383.49043074052</v>
      </c>
      <c r="K46" s="11">
        <f t="shared" si="41"/>
        <v>3773.8349043074054</v>
      </c>
      <c r="L46" s="24">
        <f t="shared" si="49"/>
        <v>41509.581510596006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L'!$B$392:$AV$512, 7)</f>
        <v>32.698769472038066</v>
      </c>
      <c r="S46" s="46">
        <f>VLOOKUP(I46, '[1]Lapse Rates'!$A$4:$F$24, 6)</f>
        <v>6.5742610000000005E-4</v>
      </c>
      <c r="T46" s="33">
        <f t="shared" si="59"/>
        <v>0.83061654374648286</v>
      </c>
      <c r="U46" s="33">
        <f t="shared" si="50"/>
        <v>2.7160138883627265E-2</v>
      </c>
      <c r="V46" s="39">
        <f t="shared" si="45"/>
        <v>5.4606899495072969E-4</v>
      </c>
      <c r="W46" s="32">
        <f t="shared" si="51"/>
        <v>0.80291033586790483</v>
      </c>
      <c r="X46" s="32"/>
      <c r="Y46" s="5">
        <f t="shared" si="56"/>
        <v>0</v>
      </c>
      <c r="Z46" s="5">
        <f t="shared" si="46"/>
        <v>5.0022137052390061</v>
      </c>
      <c r="AA46" s="5">
        <f t="shared" si="52"/>
        <v>0</v>
      </c>
      <c r="AB46" s="5">
        <f t="shared" si="35"/>
        <v>4.8353588865939248</v>
      </c>
      <c r="AC46" s="32"/>
      <c r="AD46" s="5">
        <f t="shared" si="57"/>
        <v>303005.10505274811</v>
      </c>
      <c r="AE46" s="5">
        <f t="shared" si="37"/>
        <v>-3030.0510505274815</v>
      </c>
      <c r="AF46" s="5">
        <f t="shared" si="37"/>
        <v>-33328.472032408812</v>
      </c>
      <c r="AG46" s="5">
        <f t="shared" si="60"/>
        <v>-16356.623279747964</v>
      </c>
      <c r="AH46" s="5">
        <f t="shared" si="38"/>
        <v>250289.95869006385</v>
      </c>
      <c r="AI46" s="42">
        <f t="shared" si="55"/>
        <v>0</v>
      </c>
      <c r="AJ46" s="42">
        <f t="shared" si="58"/>
        <v>29428.043514782326</v>
      </c>
      <c r="AK46" s="42">
        <f t="shared" si="53"/>
        <v>279718.00220484618</v>
      </c>
    </row>
    <row r="47" spans="1:39" ht="15" x14ac:dyDescent="0.2">
      <c r="A47" s="12"/>
      <c r="B47" s="70" t="s">
        <v>49</v>
      </c>
      <c r="C47" s="72">
        <f>$H$36*0.11+$B$49</f>
        <v>41509.581510596006</v>
      </c>
      <c r="D47" s="1"/>
      <c r="E47" s="1"/>
      <c r="F47" s="1"/>
      <c r="I47" s="2">
        <f t="shared" si="40"/>
        <v>10</v>
      </c>
      <c r="J47" s="11">
        <f t="shared" si="32"/>
        <v>377383.49043074052</v>
      </c>
      <c r="K47" s="11">
        <f t="shared" si="41"/>
        <v>3773.8349043074054</v>
      </c>
      <c r="L47" s="24">
        <f t="shared" si="49"/>
        <v>41509.581510596006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L'!$B$392:$AV$512, 7)</f>
        <v>36.412546969534098</v>
      </c>
      <c r="S47" s="46">
        <f>VLOOKUP(I47, '[1]Lapse Rates'!$A$4:$F$24, 6)</f>
        <v>5.9033320000000003E-4</v>
      </c>
      <c r="T47" s="33">
        <f t="shared" si="59"/>
        <v>0.80291033586790483</v>
      </c>
      <c r="U47" s="33">
        <f t="shared" si="50"/>
        <v>2.9236010317114484E-2</v>
      </c>
      <c r="V47" s="39">
        <f t="shared" si="45"/>
        <v>4.7398462788597509E-4</v>
      </c>
      <c r="W47" s="32">
        <f t="shared" si="51"/>
        <v>0.77320034092290435</v>
      </c>
      <c r="X47" s="32"/>
      <c r="Y47" s="5">
        <f t="shared" si="56"/>
        <v>0</v>
      </c>
      <c r="Z47" s="5">
        <f t="shared" si="46"/>
        <v>4.8353588865939248</v>
      </c>
      <c r="AA47" s="5">
        <f t="shared" si="52"/>
        <v>0</v>
      </c>
      <c r="AB47" s="5">
        <f t="shared" si="35"/>
        <v>4.6564366811365971</v>
      </c>
      <c r="AC47" s="32"/>
      <c r="AD47" s="5">
        <f t="shared" si="57"/>
        <v>291793.04345972417</v>
      </c>
      <c r="AE47" s="5">
        <f t="shared" si="37"/>
        <v>-2917.9304345972419</v>
      </c>
      <c r="AF47" s="5">
        <f t="shared" si="37"/>
        <v>-32095.222575559917</v>
      </c>
      <c r="AG47" s="5">
        <f t="shared" si="60"/>
        <v>-17606.773257265537</v>
      </c>
      <c r="AH47" s="5">
        <f>SUM(AD47:AG47)</f>
        <v>239173.11719230146</v>
      </c>
      <c r="AI47" s="42">
        <f t="shared" si="55"/>
        <v>0</v>
      </c>
      <c r="AJ47" s="42">
        <f t="shared" si="58"/>
        <v>28339.122936471726</v>
      </c>
      <c r="AK47" s="42">
        <f t="shared" si="53"/>
        <v>267512.24012877321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377383.49043074052</v>
      </c>
      <c r="K48" s="11">
        <f t="shared" si="41"/>
        <v>3773.8349043074054</v>
      </c>
      <c r="L48" s="24">
        <f t="shared" si="49"/>
        <v>41509.581510596006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L'!$B$392:$AV$512, 7)</f>
        <v>40.676879331931481</v>
      </c>
      <c r="S48" s="46">
        <f>VLOOKUP(I48, '[1]Lapse Rates'!$A$4:$F$24, 6)</f>
        <v>5.0522920000000001E-4</v>
      </c>
      <c r="T48" s="33">
        <f t="shared" si="59"/>
        <v>0.77320034092290435</v>
      </c>
      <c r="U48" s="33">
        <f t="shared" si="50"/>
        <v>3.1451376967129262E-2</v>
      </c>
      <c r="V48" s="39">
        <f t="shared" si="45"/>
        <v>3.9064338968420622E-4</v>
      </c>
      <c r="W48" s="32">
        <f t="shared" si="51"/>
        <v>0.74135832056609086</v>
      </c>
      <c r="X48" s="31"/>
      <c r="Y48" s="5">
        <f t="shared" si="56"/>
        <v>0</v>
      </c>
      <c r="Z48" s="5">
        <f t="shared" si="46"/>
        <v>4.6564366811365971</v>
      </c>
      <c r="AA48" s="5">
        <f t="shared" si="52"/>
        <v>0</v>
      </c>
      <c r="AB48" s="5">
        <f t="shared" si="35"/>
        <v>4.464674800361963</v>
      </c>
      <c r="AC48" s="32"/>
      <c r="AD48" s="5">
        <f t="shared" si="57"/>
        <v>279776.39067510323</v>
      </c>
      <c r="AE48" s="5">
        <f t="shared" si="37"/>
        <v>-2797.7639067510322</v>
      </c>
      <c r="AF48" s="5">
        <f t="shared" si="37"/>
        <v>-30773.473636096711</v>
      </c>
      <c r="AG48" s="5">
        <f t="shared" si="60"/>
        <v>-18940.931299537289</v>
      </c>
      <c r="AH48" s="5">
        <f t="shared" ref="AH48:AH57" si="61">SUM(AD48:AG48)</f>
        <v>227264.22183271818</v>
      </c>
      <c r="AI48" s="42">
        <f t="shared" si="55"/>
        <v>0</v>
      </c>
      <c r="AJ48" s="42">
        <f t="shared" si="58"/>
        <v>27172.060082413773</v>
      </c>
      <c r="AK48" s="42">
        <f t="shared" ref="AK48:AK57" si="62">SUM(AH48:AJ48)</f>
        <v>254436.28191513196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377383.49043074052</v>
      </c>
      <c r="K49" s="11">
        <f t="shared" si="41"/>
        <v>3773.8349043074054</v>
      </c>
      <c r="L49" s="24">
        <f t="shared" si="49"/>
        <v>41509.581510596006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L'!$B$392:$AV$512, 7)</f>
        <v>45.551704413683048</v>
      </c>
      <c r="S49" s="46">
        <f>VLOOKUP(I49, '[1]Lapse Rates'!$A$4:$F$24, 6)</f>
        <v>4.8306569999999999E-4</v>
      </c>
      <c r="T49" s="33">
        <f t="shared" si="59"/>
        <v>0.74135832056609086</v>
      </c>
      <c r="U49" s="33">
        <f t="shared" si="50"/>
        <v>3.3770135083051052E-2</v>
      </c>
      <c r="V49" s="39">
        <f t="shared" si="45"/>
        <v>3.5812477607508308E-4</v>
      </c>
      <c r="W49" s="32">
        <f t="shared" si="51"/>
        <v>0.7072300607069647</v>
      </c>
      <c r="X49" s="31"/>
      <c r="Y49" s="5">
        <f t="shared" si="56"/>
        <v>0</v>
      </c>
      <c r="Z49" s="5">
        <f t="shared" si="46"/>
        <v>4.464674800361963</v>
      </c>
      <c r="AA49" s="5">
        <f t="shared" si="52"/>
        <v>0</v>
      </c>
      <c r="AB49" s="5">
        <f t="shared" si="35"/>
        <v>4.259144522294946</v>
      </c>
      <c r="AC49" s="32"/>
      <c r="AD49" s="5">
        <f t="shared" si="57"/>
        <v>266896.94884713885</v>
      </c>
      <c r="AE49" s="5">
        <f t="shared" si="37"/>
        <v>-2668.9694884713886</v>
      </c>
      <c r="AF49" s="5">
        <f t="shared" si="37"/>
        <v>-29356.823851659512</v>
      </c>
      <c r="AG49" s="5">
        <f t="shared" si="60"/>
        <v>-20337.354680930752</v>
      </c>
      <c r="AH49" s="5">
        <f t="shared" si="61"/>
        <v>214533.80082607717</v>
      </c>
      <c r="AI49" s="42">
        <f t="shared" si="55"/>
        <v>0</v>
      </c>
      <c r="AJ49" s="42">
        <f t="shared" si="58"/>
        <v>25921.202759683194</v>
      </c>
      <c r="AK49" s="42">
        <f t="shared" si="62"/>
        <v>240455.00358576037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377383.49043074052</v>
      </c>
      <c r="K50" s="11">
        <f t="shared" si="41"/>
        <v>3773.8349043074054</v>
      </c>
      <c r="L50" s="24">
        <f t="shared" si="49"/>
        <v>41509.581510596006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L'!$B$392:$AV$512, 7)</f>
        <v>51.157098642213242</v>
      </c>
      <c r="S50" s="46">
        <f>VLOOKUP(I50, '[1]Lapse Rates'!$A$4:$F$24, 6)</f>
        <v>4.5965829999999999E-4</v>
      </c>
      <c r="T50" s="33">
        <f t="shared" si="59"/>
        <v>0.7072300607069647</v>
      </c>
      <c r="U50" s="33">
        <f t="shared" si="50"/>
        <v>3.6179837978324657E-2</v>
      </c>
      <c r="V50" s="39">
        <f t="shared" si="45"/>
        <v>3.2508416741346016E-4</v>
      </c>
      <c r="W50" s="32">
        <f t="shared" si="51"/>
        <v>0.67072513856122662</v>
      </c>
      <c r="X50" s="31"/>
      <c r="Y50" s="5">
        <f t="shared" si="56"/>
        <v>0</v>
      </c>
      <c r="Z50" s="5">
        <f t="shared" si="46"/>
        <v>4.259144522294946</v>
      </c>
      <c r="AA50" s="5">
        <f t="shared" si="52"/>
        <v>0</v>
      </c>
      <c r="AB50" s="5">
        <f t="shared" si="35"/>
        <v>4.0393012947058891</v>
      </c>
      <c r="AC50" s="32"/>
      <c r="AD50" s="5">
        <f t="shared" si="57"/>
        <v>253120.59390987779</v>
      </c>
      <c r="AE50" s="5">
        <f t="shared" si="37"/>
        <v>-2531.2059390987779</v>
      </c>
      <c r="AF50" s="5">
        <f t="shared" si="37"/>
        <v>-27841.519810313039</v>
      </c>
      <c r="AG50" s="5">
        <f t="shared" si="60"/>
        <v>-21788.547645848481</v>
      </c>
      <c r="AH50" s="5">
        <f t="shared" si="61"/>
        <v>200959.32051461749</v>
      </c>
      <c r="AI50" s="42">
        <f t="shared" si="55"/>
        <v>0</v>
      </c>
      <c r="AJ50" s="42">
        <f t="shared" si="58"/>
        <v>24583.236782011059</v>
      </c>
      <c r="AK50" s="42">
        <f t="shared" si="62"/>
        <v>225542.55729662854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377383.49043074052</v>
      </c>
      <c r="K51" s="11">
        <f t="shared" si="41"/>
        <v>3773.8349043074054</v>
      </c>
      <c r="L51" s="24">
        <f t="shared" si="49"/>
        <v>41509.581510596006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L'!$B$392:$AV$512, 7)</f>
        <v>57.386102182709301</v>
      </c>
      <c r="S51" s="46">
        <f>VLOOKUP(I51, '[1]Lapse Rates'!$A$4:$F$24, 6)</f>
        <v>3.6747819999999998E-4</v>
      </c>
      <c r="T51" s="33">
        <f t="shared" si="59"/>
        <v>0.67072513856122662</v>
      </c>
      <c r="U51" s="33">
        <f t="shared" si="50"/>
        <v>3.84903013379864E-2</v>
      </c>
      <c r="V51" s="39">
        <f t="shared" si="45"/>
        <v>2.4647686661323015E-4</v>
      </c>
      <c r="W51" s="32">
        <f t="shared" si="51"/>
        <v>0.63198836035662698</v>
      </c>
      <c r="X51" s="31"/>
      <c r="Y51" s="5">
        <f t="shared" si="56"/>
        <v>0</v>
      </c>
      <c r="Z51" s="5">
        <f t="shared" si="46"/>
        <v>4.0393012947058891</v>
      </c>
      <c r="AA51" s="5">
        <f t="shared" si="52"/>
        <v>0</v>
      </c>
      <c r="AB51" s="5">
        <f t="shared" si="35"/>
        <v>3.806017182692111</v>
      </c>
      <c r="AC51" s="32"/>
      <c r="AD51" s="5">
        <f t="shared" si="57"/>
        <v>238501.97334298454</v>
      </c>
      <c r="AE51" s="5">
        <f t="shared" si="37"/>
        <v>-2385.0197334298455</v>
      </c>
      <c r="AF51" s="5">
        <f t="shared" si="37"/>
        <v>-26233.57235797133</v>
      </c>
      <c r="AG51" s="5">
        <f t="shared" si="60"/>
        <v>-23179.975684474211</v>
      </c>
      <c r="AH51" s="5">
        <f t="shared" si="61"/>
        <v>186703.40556710912</v>
      </c>
      <c r="AI51" s="42">
        <f t="shared" si="55"/>
        <v>0</v>
      </c>
      <c r="AJ51" s="42">
        <f t="shared" si="58"/>
        <v>23163.469404554326</v>
      </c>
      <c r="AK51" s="42">
        <f t="shared" si="62"/>
        <v>209866.87497166343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377383.49043074052</v>
      </c>
      <c r="K52" s="11">
        <f t="shared" si="41"/>
        <v>3773.8349043074054</v>
      </c>
      <c r="L52" s="24">
        <f t="shared" si="49"/>
        <v>41509.581510596006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L'!$B$392:$AV$512, 7)</f>
        <v>64.273486239037823</v>
      </c>
      <c r="S52" s="46">
        <f>VLOOKUP(I52, '[1]Lapse Rates'!$A$4:$F$24, 6)</f>
        <v>3.9775519999999998E-4</v>
      </c>
      <c r="T52" s="33">
        <f t="shared" si="59"/>
        <v>0.63198836035662698</v>
      </c>
      <c r="U52" s="33">
        <f t="shared" si="50"/>
        <v>4.0620095182613739E-2</v>
      </c>
      <c r="V52" s="39">
        <f t="shared" si="45"/>
        <v>2.5137665667132223E-4</v>
      </c>
      <c r="W52" s="32">
        <f t="shared" si="51"/>
        <v>0.5911168885173419</v>
      </c>
      <c r="X52" s="31"/>
      <c r="Y52" s="5">
        <f t="shared" si="56"/>
        <v>0</v>
      </c>
      <c r="Z52" s="5">
        <f t="shared" si="46"/>
        <v>3.806017182692111</v>
      </c>
      <c r="AA52" s="5">
        <f t="shared" si="52"/>
        <v>0</v>
      </c>
      <c r="AB52" s="5">
        <f t="shared" si="35"/>
        <v>3.559877326549103</v>
      </c>
      <c r="AC52" s="32"/>
      <c r="AD52" s="5">
        <f t="shared" si="57"/>
        <v>223077.75464123342</v>
      </c>
      <c r="AE52" s="5">
        <f t="shared" si="37"/>
        <v>-2230.7775464123342</v>
      </c>
      <c r="AF52" s="5">
        <f t="shared" si="37"/>
        <v>-24537.014666200495</v>
      </c>
      <c r="AG52" s="5">
        <f t="shared" si="60"/>
        <v>-24462.59930173029</v>
      </c>
      <c r="AH52" s="5">
        <f t="shared" si="61"/>
        <v>171847.3631268903</v>
      </c>
      <c r="AI52" s="42">
        <f t="shared" si="55"/>
        <v>0</v>
      </c>
      <c r="AJ52" s="42">
        <f t="shared" si="58"/>
        <v>21665.461823287569</v>
      </c>
      <c r="AK52" s="42">
        <f t="shared" si="62"/>
        <v>193512.82495017786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377383.49043074052</v>
      </c>
      <c r="K53" s="11">
        <f t="shared" si="41"/>
        <v>3773.8349043074054</v>
      </c>
      <c r="L53" s="24">
        <f t="shared" si="49"/>
        <v>41509.581510596006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L'!$B$392:$AV$512, 7)</f>
        <v>71.736186197321999</v>
      </c>
      <c r="S53" s="46">
        <f>VLOOKUP(I53, '[1]Lapse Rates'!$A$4:$F$24, 6)</f>
        <v>2.516404E-4</v>
      </c>
      <c r="T53" s="33">
        <f t="shared" si="59"/>
        <v>0.5911168885173419</v>
      </c>
      <c r="U53" s="33">
        <f t="shared" si="50"/>
        <v>4.2404471179061667E-2</v>
      </c>
      <c r="V53" s="39">
        <f t="shared" si="45"/>
        <v>1.4874889027325931E-4</v>
      </c>
      <c r="W53" s="32">
        <f t="shared" si="51"/>
        <v>0.54856366844800697</v>
      </c>
      <c r="X53" s="31"/>
      <c r="Y53" s="5">
        <f t="shared" si="56"/>
        <v>0</v>
      </c>
      <c r="Z53" s="5">
        <f t="shared" si="46"/>
        <v>3.559877326549103</v>
      </c>
      <c r="AA53" s="5">
        <f t="shared" si="52"/>
        <v>0</v>
      </c>
      <c r="AB53" s="5">
        <f t="shared" si="35"/>
        <v>3.3036094948577479</v>
      </c>
      <c r="AC53" s="32"/>
      <c r="AD53" s="5">
        <f t="shared" si="57"/>
        <v>207018.87192240034</v>
      </c>
      <c r="AE53" s="5">
        <f t="shared" si="37"/>
        <v>-2070.1887192240038</v>
      </c>
      <c r="AF53" s="5">
        <f t="shared" si="37"/>
        <v>-22770.648309194108</v>
      </c>
      <c r="AG53" s="5">
        <f t="shared" si="60"/>
        <v>-25537.202273695129</v>
      </c>
      <c r="AH53" s="5">
        <f t="shared" si="61"/>
        <v>156640.83262028711</v>
      </c>
      <c r="AI53" s="42">
        <f t="shared" si="55"/>
        <v>0</v>
      </c>
      <c r="AJ53" s="42">
        <f t="shared" si="58"/>
        <v>20105.815046197335</v>
      </c>
      <c r="AK53" s="42">
        <f t="shared" si="62"/>
        <v>176746.64766648444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377383.49043074052</v>
      </c>
      <c r="K54" s="11">
        <f t="shared" si="41"/>
        <v>3773.8349043074054</v>
      </c>
      <c r="L54" s="24">
        <f t="shared" si="49"/>
        <v>41509.581510596006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L'!$B$392:$AV$512, 7)</f>
        <v>79.88311947475546</v>
      </c>
      <c r="S54" s="46">
        <f>VLOOKUP(I54, '[1]Lapse Rates'!$A$4:$F$24, 6)</f>
        <v>2.7508159999999998E-4</v>
      </c>
      <c r="T54" s="33">
        <f t="shared" si="59"/>
        <v>0.54856366844800697</v>
      </c>
      <c r="U54" s="33">
        <f t="shared" si="50"/>
        <v>4.3820977066142283E-2</v>
      </c>
      <c r="V54" s="39">
        <f t="shared" si="45"/>
        <v>1.5089977161854726E-4</v>
      </c>
      <c r="W54" s="32">
        <f t="shared" si="51"/>
        <v>0.50459179161024614</v>
      </c>
      <c r="X54" s="31"/>
      <c r="Y54" s="5">
        <f t="shared" si="56"/>
        <v>0</v>
      </c>
      <c r="Z54" s="5">
        <f t="shared" si="46"/>
        <v>3.3036094948577479</v>
      </c>
      <c r="AA54" s="5">
        <f t="shared" si="52"/>
        <v>0</v>
      </c>
      <c r="AB54" s="5">
        <f t="shared" si="35"/>
        <v>3.0387981006964693</v>
      </c>
      <c r="AC54" s="32"/>
      <c r="AD54" s="5">
        <f t="shared" si="57"/>
        <v>190424.61156057555</v>
      </c>
      <c r="AE54" s="5">
        <f t="shared" si="37"/>
        <v>-1904.2461156057554</v>
      </c>
      <c r="AF54" s="5">
        <f t="shared" si="37"/>
        <v>-20945.394103423187</v>
      </c>
      <c r="AG54" s="5">
        <f t="shared" si="60"/>
        <v>-26390.263197565801</v>
      </c>
      <c r="AH54" s="5">
        <f t="shared" si="61"/>
        <v>141184.7081439808</v>
      </c>
      <c r="AI54" s="42">
        <f t="shared" si="55"/>
        <v>0</v>
      </c>
      <c r="AJ54" s="42">
        <f t="shared" si="58"/>
        <v>18494.171934242982</v>
      </c>
      <c r="AK54" s="42">
        <f t="shared" si="62"/>
        <v>159678.88007822377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377383.49043074052</v>
      </c>
      <c r="K55" s="11">
        <f t="shared" si="41"/>
        <v>3773.8349043074054</v>
      </c>
      <c r="L55" s="24">
        <f t="shared" si="49"/>
        <v>41509.581510596006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L'!$B$392:$AV$512, 7)</f>
        <v>88.996841145964652</v>
      </c>
      <c r="S55" s="46">
        <f>VLOOKUP(I55, '[1]Lapse Rates'!$A$4:$F$24, 6)</f>
        <v>2.0998619999999999E-4</v>
      </c>
      <c r="T55" s="33">
        <f t="shared" si="59"/>
        <v>0.50459179161024614</v>
      </c>
      <c r="U55" s="33">
        <f t="shared" si="50"/>
        <v>4.4907075521494776E-2</v>
      </c>
      <c r="V55" s="39">
        <f t="shared" si="45"/>
        <v>1.0595731287142747E-4</v>
      </c>
      <c r="W55" s="32">
        <f t="shared" si="51"/>
        <v>0.45957875877587995</v>
      </c>
      <c r="X55" s="31"/>
      <c r="Y55" s="5">
        <f t="shared" si="56"/>
        <v>0</v>
      </c>
      <c r="Z55" s="5">
        <f t="shared" si="56"/>
        <v>3.0387981006964693</v>
      </c>
      <c r="AA55" s="5">
        <f t="shared" si="52"/>
        <v>0</v>
      </c>
      <c r="AB55" s="5">
        <f t="shared" si="35"/>
        <v>2.7677165631883942</v>
      </c>
      <c r="AC55" s="32"/>
      <c r="AD55" s="5">
        <f t="shared" si="57"/>
        <v>173437.4361146689</v>
      </c>
      <c r="AE55" s="5">
        <f t="shared" si="37"/>
        <v>-1734.3743611466891</v>
      </c>
      <c r="AF55" s="5">
        <f t="shared" si="37"/>
        <v>-19076.921947945928</v>
      </c>
      <c r="AG55" s="5">
        <f t="shared" si="60"/>
        <v>-27044.343184234276</v>
      </c>
      <c r="AH55" s="5">
        <f t="shared" si="61"/>
        <v>125581.79662134201</v>
      </c>
      <c r="AI55" s="42">
        <f t="shared" si="55"/>
        <v>0</v>
      </c>
      <c r="AJ55" s="42">
        <f t="shared" si="58"/>
        <v>16844.36846411421</v>
      </c>
      <c r="AK55" s="42">
        <f t="shared" si="62"/>
        <v>142426.16508545622</v>
      </c>
    </row>
    <row r="56" spans="1:37" ht="15" x14ac:dyDescent="0.2">
      <c r="I56" s="2">
        <f t="shared" si="40"/>
        <v>19</v>
      </c>
      <c r="J56" s="11">
        <f t="shared" si="32"/>
        <v>377383.49043074052</v>
      </c>
      <c r="K56" s="11">
        <f t="shared" si="41"/>
        <v>3773.8349043074054</v>
      </c>
      <c r="L56" s="24">
        <f t="shared" si="49"/>
        <v>41509.581510596006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L'!$B$392:$AV$512, 7)</f>
        <v>99.178271458550725</v>
      </c>
      <c r="S56" s="46">
        <f>VLOOKUP(I56, '[1]Lapse Rates'!$A$4:$F$24, 6)</f>
        <v>1.6037285799999999E-2</v>
      </c>
      <c r="T56" s="33">
        <f t="shared" si="59"/>
        <v>0.45957875877587995</v>
      </c>
      <c r="U56" s="33">
        <f t="shared" si="50"/>
        <v>4.5580226894458023E-2</v>
      </c>
      <c r="V56" s="39">
        <f t="shared" si="45"/>
        <v>7.3703959020980439E-3</v>
      </c>
      <c r="W56" s="32">
        <f t="shared" si="51"/>
        <v>0.4066281359793239</v>
      </c>
      <c r="X56" s="31"/>
      <c r="Y56" s="5">
        <f t="shared" si="56"/>
        <v>0</v>
      </c>
      <c r="Z56" s="5">
        <f t="shared" si="56"/>
        <v>2.7677165631883942</v>
      </c>
      <c r="AA56" s="5">
        <f t="shared" si="52"/>
        <v>0</v>
      </c>
      <c r="AB56" s="5">
        <f t="shared" si="35"/>
        <v>2.4488325570269227</v>
      </c>
      <c r="AC56" s="32"/>
      <c r="AD56" s="5">
        <f t="shared" si="57"/>
        <v>153454.74526322304</v>
      </c>
      <c r="AE56" s="5">
        <f t="shared" si="37"/>
        <v>-1534.5474526322305</v>
      </c>
      <c r="AF56" s="5">
        <f t="shared" si="37"/>
        <v>-16878.963754935463</v>
      </c>
      <c r="AG56" s="5">
        <f t="shared" si="60"/>
        <v>-27449.734462422563</v>
      </c>
      <c r="AH56" s="5">
        <f t="shared" si="61"/>
        <v>107591.4995932328</v>
      </c>
      <c r="AI56" s="42">
        <f t="shared" si="55"/>
        <v>0</v>
      </c>
      <c r="AJ56" s="42">
        <f t="shared" si="58"/>
        <v>14903.642918213809</v>
      </c>
      <c r="AK56" s="42">
        <f t="shared" si="62"/>
        <v>122495.14251144661</v>
      </c>
    </row>
    <row r="57" spans="1:37" ht="15" x14ac:dyDescent="0.2">
      <c r="I57" s="2">
        <f t="shared" si="40"/>
        <v>20</v>
      </c>
      <c r="J57" s="11">
        <f t="shared" si="32"/>
        <v>377383.49043074052</v>
      </c>
      <c r="K57" s="11">
        <f t="shared" si="41"/>
        <v>3773.8349043074054</v>
      </c>
      <c r="L57" s="24">
        <f t="shared" si="49"/>
        <v>41509.581510596006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L'!$B$392:$AV$512, 7)</f>
        <v>110.59584897443656</v>
      </c>
      <c r="S57" s="46">
        <f>VLOOKUP(I57, '[1]Lapse Rates'!$A$4:$F$24, 6)</f>
        <v>0</v>
      </c>
      <c r="T57" s="33">
        <f t="shared" si="59"/>
        <v>0.4066281359793239</v>
      </c>
      <c r="U57" s="33">
        <f t="shared" si="50"/>
        <v>4.4971383915525964E-2</v>
      </c>
      <c r="V57" s="39">
        <f t="shared" si="45"/>
        <v>0</v>
      </c>
      <c r="W57" s="32">
        <f t="shared" si="51"/>
        <v>0.36165675206379794</v>
      </c>
      <c r="X57" s="31"/>
      <c r="Y57" s="5">
        <f t="shared" si="56"/>
        <v>0</v>
      </c>
      <c r="Z57" s="5">
        <f t="shared" si="56"/>
        <v>2.4488325570269227</v>
      </c>
      <c r="AA57" s="5">
        <f t="shared" si="52"/>
        <v>0</v>
      </c>
      <c r="AB57" s="5">
        <f t="shared" si="35"/>
        <v>2.1780018413862896</v>
      </c>
      <c r="AC57" s="32"/>
      <c r="AD57" s="5">
        <f t="shared" si="57"/>
        <v>136483.28743168098</v>
      </c>
      <c r="AE57" s="5">
        <f t="shared" si="37"/>
        <v>-1364.8328743168099</v>
      </c>
      <c r="AF57" s="5">
        <f t="shared" si="37"/>
        <v>-15012.220428649631</v>
      </c>
      <c r="AG57" s="5">
        <f t="shared" si="60"/>
        <v>-27083.071564063284</v>
      </c>
      <c r="AH57" s="5">
        <f t="shared" si="61"/>
        <v>93023.162564651255</v>
      </c>
      <c r="AI57" s="42">
        <f t="shared" si="55"/>
        <v>0</v>
      </c>
      <c r="AJ57" s="42">
        <f t="shared" si="58"/>
        <v>13255.360622551269</v>
      </c>
      <c r="AK57" s="42">
        <f t="shared" si="62"/>
        <v>106278.52318720252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5845754.1830031499</v>
      </c>
      <c r="AE60" s="21">
        <f t="shared" ref="AE60:AK60" si="63">SUM(AE37:AE57)</f>
        <v>-201927.56135725506</v>
      </c>
      <c r="AF60" s="21">
        <f t="shared" si="63"/>
        <v>-613511.7514705736</v>
      </c>
      <c r="AG60" s="21">
        <f t="shared" si="63"/>
        <v>-374065.28219153581</v>
      </c>
      <c r="AH60" s="21">
        <f t="shared" si="63"/>
        <v>4656249.5879837871</v>
      </c>
      <c r="AI60" s="21">
        <f t="shared" si="63"/>
        <v>0</v>
      </c>
      <c r="AJ60" s="21">
        <f t="shared" si="63"/>
        <v>531455.53709129058</v>
      </c>
      <c r="AK60" s="21">
        <f t="shared" si="63"/>
        <v>5187705.1250750767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3036352.5514277881</v>
      </c>
      <c r="AE62" s="21">
        <f t="shared" ref="AE62:AK62" si="64">AE37+NPV($D$6,AE38:AE57)</f>
        <v>-174164.94112998978</v>
      </c>
      <c r="AF62" s="21">
        <f t="shared" si="64"/>
        <v>-308142.0740752964</v>
      </c>
      <c r="AG62" s="21">
        <f t="shared" si="64"/>
        <v>-134613.45965277732</v>
      </c>
      <c r="AH62" s="21">
        <f t="shared" si="64"/>
        <v>2419432.0765697244</v>
      </c>
      <c r="AI62" s="21">
        <f t="shared" si="64"/>
        <v>0</v>
      </c>
      <c r="AJ62" s="21">
        <f t="shared" si="64"/>
        <v>258572.11108965342</v>
      </c>
      <c r="AK62" s="21">
        <f t="shared" si="64"/>
        <v>2678004.1876593768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4414028.6942660939</v>
      </c>
      <c r="AE64" s="21">
        <f t="shared" ref="AE64:AK64" si="65">AE37+NPV($D$7,AE38:AE57)</f>
        <v>-187740.67930519721</v>
      </c>
      <c r="AF64" s="21">
        <f t="shared" si="65"/>
        <v>-457465.83217268554</v>
      </c>
      <c r="AG64" s="21">
        <f t="shared" si="65"/>
        <v>-244928.01466635297</v>
      </c>
      <c r="AH64" s="21">
        <f t="shared" si="65"/>
        <v>3523894.168121858</v>
      </c>
      <c r="AI64" s="21">
        <f t="shared" si="65"/>
        <v>0</v>
      </c>
      <c r="AJ64" s="21">
        <f t="shared" si="65"/>
        <v>392392.62844962504</v>
      </c>
      <c r="AK64" s="21">
        <f t="shared" si="65"/>
        <v>3916286.7965714815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395339.53462515381</v>
      </c>
    </row>
    <row r="69" spans="1:39" x14ac:dyDescent="0.15">
      <c r="G69" s="49" t="s">
        <v>111</v>
      </c>
      <c r="I69" s="1">
        <v>0</v>
      </c>
      <c r="J69" s="11">
        <f>H$68</f>
        <v>395339.53462515381</v>
      </c>
      <c r="K69" s="11">
        <f>J69*$C$10</f>
        <v>158135.81385006153</v>
      </c>
      <c r="L69" s="24">
        <f>$C$78</f>
        <v>55342.963371263504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395339.53462515381</v>
      </c>
      <c r="AE69" s="5">
        <f>-$W69*K69</f>
        <v>-158135.81385006153</v>
      </c>
      <c r="AF69" s="5">
        <f>-$W69*L69</f>
        <v>-55342.963371263504</v>
      </c>
      <c r="AG69" s="5"/>
      <c r="AH69" s="5">
        <f>SUM(AD69:AG69)</f>
        <v>181860.75740382879</v>
      </c>
      <c r="AI69" s="42">
        <f>Y69-AA69</f>
        <v>0</v>
      </c>
      <c r="AJ69" s="42"/>
      <c r="AK69" s="42">
        <f>SUM(AH69:AJ69)</f>
        <v>181860.75740382879</v>
      </c>
      <c r="AL69" s="6" t="s">
        <v>39</v>
      </c>
      <c r="AM69" s="36">
        <f>AK96</f>
        <v>4135891.1705897208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395339.53462515381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L'!$B$392:$AV$512, 10)</f>
        <v>15.484483892570562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1.5484483892570563E-2</v>
      </c>
      <c r="V70" s="39">
        <f>MIN(S70*T70,T70-U70)</f>
        <v>1.1402544E-3</v>
      </c>
      <c r="W70" s="32">
        <f>T70-SUM(U70:V70)</f>
        <v>0.98337526170742939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5.9221710048280345</v>
      </c>
      <c r="AC70" s="32"/>
      <c r="AD70" s="5">
        <f t="shared" ref="AD70:AD72" si="74">$W70*J70</f>
        <v>388767.11832530395</v>
      </c>
      <c r="AE70" s="5">
        <f t="shared" ref="AE70:AF89" si="75">-$W70*K70</f>
        <v>0</v>
      </c>
      <c r="AF70" s="5">
        <f t="shared" si="75"/>
        <v>0</v>
      </c>
      <c r="AG70" s="5">
        <f>-U70*M70</f>
        <v>-9325.2052501388771</v>
      </c>
      <c r="AH70" s="5">
        <f t="shared" ref="AH70:AH78" si="76">SUM(AD70:AG70)</f>
        <v>379441.91307516507</v>
      </c>
      <c r="AI70" s="42">
        <f>-M70*$W69*(N70-N69)/1000</f>
        <v>0</v>
      </c>
      <c r="AJ70" s="42">
        <f>$D$6*SUM(Y70:Z70,AD70:AE70)</f>
        <v>38138.645094361316</v>
      </c>
      <c r="AK70" s="42">
        <f t="shared" ref="AK70" si="77">SUM(AH70:AJ70)</f>
        <v>417580.5581695264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395339.53462515381</v>
      </c>
      <c r="K71" s="11">
        <f t="shared" ref="K71:K89" si="79">J71*$C$11</f>
        <v>3953.3953462515383</v>
      </c>
      <c r="L71" s="24">
        <f>$C$79</f>
        <v>43482.777332508886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L'!$B$392:$AV$512, 10)</f>
        <v>16.916476923924833</v>
      </c>
      <c r="S71" s="46">
        <f>VLOOKUP(I71, '[1]Lapse Rates'!$A$4:$F$24, 6)</f>
        <v>1.1150343000000001E-3</v>
      </c>
      <c r="T71" s="33">
        <f t="shared" ref="T71:T73" si="80">W70</f>
        <v>0.98337526170742939</v>
      </c>
      <c r="U71" s="33">
        <f>T71*R71/1000</f>
        <v>1.663524492223227E-2</v>
      </c>
      <c r="V71" s="39">
        <f t="shared" ref="V71:V89" si="81">MIN(S71*T71,T71-U71)</f>
        <v>1.0964971465752605E-3</v>
      </c>
      <c r="W71" s="32">
        <f>T71-SUM(U71:V71)</f>
        <v>0.96564351963862183</v>
      </c>
      <c r="X71" s="32"/>
      <c r="Y71" s="5">
        <f t="shared" ref="Y71:Z86" si="82">AA70</f>
        <v>0</v>
      </c>
      <c r="Z71" s="5">
        <f t="shared" si="82"/>
        <v>5.9221710048280345</v>
      </c>
      <c r="AA71" s="5">
        <f>O71*W71</f>
        <v>0</v>
      </c>
      <c r="AB71" s="5">
        <f t="shared" si="73"/>
        <v>5.8153853118844756</v>
      </c>
      <c r="AC71" s="32"/>
      <c r="AD71" s="5">
        <f t="shared" si="74"/>
        <v>381757.05966772832</v>
      </c>
      <c r="AE71" s="5">
        <f t="shared" si="75"/>
        <v>-3817.5705966772834</v>
      </c>
      <c r="AF71" s="5">
        <f t="shared" si="75"/>
        <v>-41988.862147026361</v>
      </c>
      <c r="AG71" s="5">
        <f t="shared" ref="AG71:AG74" si="83">-U71*M71</f>
        <v>-10018.226914271017</v>
      </c>
      <c r="AH71" s="5">
        <f t="shared" si="76"/>
        <v>325932.40000975365</v>
      </c>
      <c r="AI71" s="42">
        <f>-M71*($W70*N71-$W69*N70)/1000</f>
        <v>0</v>
      </c>
      <c r="AJ71" s="42">
        <f t="shared" ref="AJ71:AJ72" si="84">$D$6*SUM(Y71:Z71,AD71:AE71)</f>
        <v>37076.444842845682</v>
      </c>
      <c r="AK71" s="42">
        <f>SUM(AH71:AJ71)</f>
        <v>363008.84485259932</v>
      </c>
      <c r="AL71" s="48" t="s">
        <v>59</v>
      </c>
      <c r="AM71" s="54">
        <f>AK96/AD96</f>
        <v>0.89073378872955389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395339.53462515381</v>
      </c>
      <c r="K72" s="11">
        <f t="shared" si="79"/>
        <v>3953.3953462515383</v>
      </c>
      <c r="L72" s="24">
        <f t="shared" ref="L72:L89" si="85">$C$79</f>
        <v>43482.777332508886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L'!$B$392:$AV$512, 10)</f>
        <v>18.434778630497057</v>
      </c>
      <c r="S72" s="46">
        <f>VLOOKUP(I72, '[1]Lapse Rates'!$A$4:$F$24, 6)</f>
        <v>9.1335750000000001E-4</v>
      </c>
      <c r="T72" s="33">
        <f t="shared" si="80"/>
        <v>0.96564351963862183</v>
      </c>
      <c r="U72" s="33">
        <f t="shared" ref="U72:U89" si="86">T72*R72/1000</f>
        <v>1.7801424520512033E-2</v>
      </c>
      <c r="V72" s="39">
        <f t="shared" si="81"/>
        <v>8.8197775098833254E-4</v>
      </c>
      <c r="W72" s="32">
        <f t="shared" ref="W72:W89" si="87">T72-SUM(U72:V72)</f>
        <v>0.94696011736712149</v>
      </c>
      <c r="X72" s="32"/>
      <c r="Y72" s="5">
        <f t="shared" si="82"/>
        <v>0</v>
      </c>
      <c r="Z72" s="5">
        <f t="shared" si="82"/>
        <v>5.8153853118844756</v>
      </c>
      <c r="AA72" s="5">
        <f t="shared" ref="AA72:AA89" si="88">O72*W72</f>
        <v>0</v>
      </c>
      <c r="AB72" s="5">
        <f t="shared" si="73"/>
        <v>5.7028684452188418</v>
      </c>
      <c r="AC72" s="32"/>
      <c r="AD72" s="5">
        <f t="shared" si="74"/>
        <v>374370.77210849884</v>
      </c>
      <c r="AE72" s="5">
        <f t="shared" si="75"/>
        <v>-3743.7077210849884</v>
      </c>
      <c r="AF72" s="5">
        <f>-$W72*L72</f>
        <v>-41176.455926241026</v>
      </c>
      <c r="AG72" s="5">
        <f t="shared" si="83"/>
        <v>-10720.534087563441</v>
      </c>
      <c r="AH72" s="5">
        <f t="shared" si="76"/>
        <v>318730.07437360939</v>
      </c>
      <c r="AI72" s="42">
        <f>-M72*($W71*N72-$W70*N71)/1000</f>
        <v>0</v>
      </c>
      <c r="AJ72" s="42">
        <f t="shared" si="84"/>
        <v>36359.085505704395</v>
      </c>
      <c r="AK72" s="42">
        <f t="shared" ref="AK72:AK79" si="89">SUM(AH72:AJ72)</f>
        <v>355089.15987931378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395339.53462515381</v>
      </c>
      <c r="K73" s="11">
        <f t="shared" si="79"/>
        <v>3953.3953462515383</v>
      </c>
      <c r="L73" s="24">
        <f t="shared" si="85"/>
        <v>43482.777332508886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L'!$B$392:$AV$512, 10)</f>
        <v>20.038056321886195</v>
      </c>
      <c r="S73" s="46">
        <f>VLOOKUP(I73, '[1]Lapse Rates'!$A$4:$F$24, 6)</f>
        <v>8.7679360000000005E-4</v>
      </c>
      <c r="T73" s="33">
        <f t="shared" si="80"/>
        <v>0.94696011736712149</v>
      </c>
      <c r="U73" s="33">
        <f t="shared" si="86"/>
        <v>1.8975240166382343E-2</v>
      </c>
      <c r="V73" s="39">
        <f t="shared" si="81"/>
        <v>8.3028857036274097E-4</v>
      </c>
      <c r="W73" s="32">
        <f t="shared" si="87"/>
        <v>0.92715458863037636</v>
      </c>
      <c r="X73" s="32"/>
      <c r="Y73" s="5">
        <f>AA72</f>
        <v>0</v>
      </c>
      <c r="Z73" s="5">
        <f t="shared" si="82"/>
        <v>5.7028684452188418</v>
      </c>
      <c r="AA73" s="5">
        <f t="shared" si="88"/>
        <v>0</v>
      </c>
      <c r="AB73" s="5">
        <f t="shared" si="73"/>
        <v>5.5835938075628295</v>
      </c>
      <c r="AC73" s="32"/>
      <c r="AD73" s="5">
        <f>$W73*J73</f>
        <v>366540.86359470891</v>
      </c>
      <c r="AE73" s="5">
        <f t="shared" si="75"/>
        <v>-3665.4086359470894</v>
      </c>
      <c r="AF73" s="5">
        <f t="shared" si="75"/>
        <v>-40315.256530228529</v>
      </c>
      <c r="AG73" s="5">
        <f t="shared" si="83"/>
        <v>-11427.439910160272</v>
      </c>
      <c r="AH73" s="5">
        <f t="shared" si="76"/>
        <v>311132.75851837301</v>
      </c>
      <c r="AI73" s="42">
        <f t="shared" ref="AI73:AI89" si="91">-M73*($W72*N73-$W71*N72)/1000</f>
        <v>0</v>
      </c>
      <c r="AJ73" s="42">
        <f>$D$6*SUM(Y73:Z73,AD73:AE73)</f>
        <v>35598.641582849006</v>
      </c>
      <c r="AK73" s="42">
        <f t="shared" si="89"/>
        <v>346731.40010122204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395339.53462515381</v>
      </c>
      <c r="K74" s="11">
        <f t="shared" si="79"/>
        <v>3953.3953462515383</v>
      </c>
      <c r="L74" s="24">
        <f t="shared" si="85"/>
        <v>43482.777332508886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L'!$B$392:$AV$512, 10)</f>
        <v>21.835716202475819</v>
      </c>
      <c r="S74" s="46">
        <f>VLOOKUP(I74, '[1]Lapse Rates'!$A$4:$F$24, 6)</f>
        <v>8.7786349999999995E-4</v>
      </c>
      <c r="T74" s="33">
        <f>W73</f>
        <v>0.92715458863037636</v>
      </c>
      <c r="U74" s="33">
        <f t="shared" si="86"/>
        <v>2.0245084473156112E-2</v>
      </c>
      <c r="V74" s="39">
        <f t="shared" si="81"/>
        <v>8.1391517221612235E-4</v>
      </c>
      <c r="W74" s="32">
        <f t="shared" si="87"/>
        <v>0.90609558898500409</v>
      </c>
      <c r="X74" s="32"/>
      <c r="Y74" s="5">
        <f t="shared" ref="Y74:Z89" si="92">AA73</f>
        <v>0</v>
      </c>
      <c r="Z74" s="5">
        <f t="shared" si="82"/>
        <v>5.5835938075628295</v>
      </c>
      <c r="AA74" s="5">
        <f t="shared" si="88"/>
        <v>0</v>
      </c>
      <c r="AB74" s="5">
        <f t="shared" si="73"/>
        <v>5.4567704045885002</v>
      </c>
      <c r="AC74" s="32"/>
      <c r="AD74" s="5">
        <f t="shared" ref="AD74:AD88" si="93">$W74*J74</f>
        <v>358215.40847523615</v>
      </c>
      <c r="AE74" s="5">
        <f t="shared" si="75"/>
        <v>-3582.1540847523615</v>
      </c>
      <c r="AF74" s="5">
        <f t="shared" si="75"/>
        <v>-39399.552737803424</v>
      </c>
      <c r="AG74" s="5">
        <f t="shared" si="83"/>
        <v>-12192.176977184332</v>
      </c>
      <c r="AH74" s="5">
        <f t="shared" si="76"/>
        <v>303041.52467549604</v>
      </c>
      <c r="AI74" s="42">
        <f t="shared" si="91"/>
        <v>0</v>
      </c>
      <c r="AJ74" s="42">
        <f t="shared" ref="AJ74:AJ89" si="94">$D$6*SUM(Y74:Z74,AD74:AE74)</f>
        <v>34790.070006258989</v>
      </c>
      <c r="AK74" s="42">
        <f t="shared" si="89"/>
        <v>337831.59468175506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395339.53462515381</v>
      </c>
      <c r="K75" s="11">
        <f t="shared" si="79"/>
        <v>3953.3953462515383</v>
      </c>
      <c r="L75" s="24">
        <f t="shared" si="85"/>
        <v>43482.777332508886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L'!$B$392:$AV$512, 10)</f>
        <v>24.108054826298481</v>
      </c>
      <c r="S75" s="46">
        <f>VLOOKUP(I75, '[1]Lapse Rates'!$A$4:$F$24, 6)</f>
        <v>8.7081910000000003E-4</v>
      </c>
      <c r="T75" s="33">
        <f t="shared" ref="T75:T89" si="95">W74</f>
        <v>0.90609558898500409</v>
      </c>
      <c r="U75" s="33">
        <f t="shared" si="86"/>
        <v>2.1844202137117696E-2</v>
      </c>
      <c r="V75" s="39">
        <f t="shared" si="81"/>
        <v>7.8904534531389124E-4</v>
      </c>
      <c r="W75" s="32">
        <f t="shared" si="87"/>
        <v>0.88346234150257252</v>
      </c>
      <c r="X75" s="32"/>
      <c r="Y75" s="5">
        <f t="shared" si="92"/>
        <v>0</v>
      </c>
      <c r="Z75" s="5">
        <f t="shared" si="82"/>
        <v>5.4567704045885002</v>
      </c>
      <c r="AA75" s="5">
        <f t="shared" si="88"/>
        <v>0</v>
      </c>
      <c r="AB75" s="5">
        <f t="shared" si="73"/>
        <v>5.3204664246075275</v>
      </c>
      <c r="AC75" s="32"/>
      <c r="AD75" s="5">
        <f t="shared" si="93"/>
        <v>349267.59094847576</v>
      </c>
      <c r="AE75" s="5">
        <f t="shared" si="75"/>
        <v>-3492.6759094847575</v>
      </c>
      <c r="AF75" s="5">
        <f t="shared" si="75"/>
        <v>-38415.396277213287</v>
      </c>
      <c r="AG75" s="5">
        <f>-U75*M75</f>
        <v>-13155.212008834253</v>
      </c>
      <c r="AH75" s="5">
        <f t="shared" si="76"/>
        <v>294204.30675294349</v>
      </c>
      <c r="AI75" s="42">
        <f t="shared" si="91"/>
        <v>0</v>
      </c>
      <c r="AJ75" s="42">
        <f t="shared" si="94"/>
        <v>33921.054474501711</v>
      </c>
      <c r="AK75" s="42">
        <f t="shared" si="89"/>
        <v>328125.36122744519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395339.53462515381</v>
      </c>
      <c r="K76" s="11">
        <f t="shared" si="79"/>
        <v>3953.3953462515383</v>
      </c>
      <c r="L76" s="24">
        <f t="shared" si="85"/>
        <v>43482.777332508886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L'!$B$392:$AV$512, 10)</f>
        <v>26.436862019922941</v>
      </c>
      <c r="S76" s="46">
        <f>VLOOKUP(I76, '[1]Lapse Rates'!$A$4:$F$24, 6)</f>
        <v>7.8743759999999998E-4</v>
      </c>
      <c r="T76" s="33">
        <f t="shared" si="95"/>
        <v>0.88346234150257252</v>
      </c>
      <c r="U76" s="33">
        <f t="shared" si="86"/>
        <v>2.3355972022101549E-2</v>
      </c>
      <c r="V76" s="39">
        <f t="shared" si="81"/>
        <v>6.9567146588316606E-4</v>
      </c>
      <c r="W76" s="32">
        <f t="shared" si="87"/>
        <v>0.8594106980145878</v>
      </c>
      <c r="X76" s="32"/>
      <c r="Y76" s="5">
        <f t="shared" si="92"/>
        <v>0</v>
      </c>
      <c r="Z76" s="5">
        <f t="shared" si="82"/>
        <v>5.3204664246075275</v>
      </c>
      <c r="AA76" s="5">
        <f t="shared" si="88"/>
        <v>0</v>
      </c>
      <c r="AB76" s="5">
        <f t="shared" si="73"/>
        <v>5.1756204525462719</v>
      </c>
      <c r="AC76" s="32"/>
      <c r="AD76" s="5">
        <f t="shared" si="93"/>
        <v>339759.02540496574</v>
      </c>
      <c r="AE76" s="5">
        <f t="shared" si="75"/>
        <v>-3397.5902540496577</v>
      </c>
      <c r="AF76" s="5">
        <f t="shared" si="75"/>
        <v>-37369.564018944358</v>
      </c>
      <c r="AG76" s="5">
        <f t="shared" ref="AG76:AG89" si="96">-U76*M76</f>
        <v>-14065.643674898194</v>
      </c>
      <c r="AH76" s="5">
        <f t="shared" si="76"/>
        <v>284926.22745707358</v>
      </c>
      <c r="AI76" s="42">
        <f t="shared" si="91"/>
        <v>0</v>
      </c>
      <c r="AJ76" s="42">
        <f t="shared" si="94"/>
        <v>32997.578726061125</v>
      </c>
      <c r="AK76" s="42">
        <f t="shared" si="89"/>
        <v>317923.80618313467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395339.53462515381</v>
      </c>
      <c r="K77" s="11">
        <f t="shared" si="79"/>
        <v>3953.3953462515383</v>
      </c>
      <c r="L77" s="24">
        <f t="shared" si="85"/>
        <v>43482.777332508886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L'!$B$392:$AV$512, 10)</f>
        <v>29.113612225399518</v>
      </c>
      <c r="S77" s="46">
        <f>VLOOKUP(I77, '[1]Lapse Rates'!$A$4:$F$24, 6)</f>
        <v>7.0183349999999997E-4</v>
      </c>
      <c r="T77" s="33">
        <f t="shared" si="95"/>
        <v>0.8594106980145878</v>
      </c>
      <c r="U77" s="33">
        <f t="shared" si="86"/>
        <v>2.5020549804356636E-2</v>
      </c>
      <c r="V77" s="39">
        <f t="shared" si="81"/>
        <v>6.0316321812502118E-4</v>
      </c>
      <c r="W77" s="32">
        <f t="shared" si="87"/>
        <v>0.83378698499210613</v>
      </c>
      <c r="X77" s="32"/>
      <c r="Y77" s="5">
        <f t="shared" si="92"/>
        <v>0</v>
      </c>
      <c r="Z77" s="5">
        <f t="shared" si="82"/>
        <v>5.1756204525462719</v>
      </c>
      <c r="AA77" s="5">
        <f t="shared" si="88"/>
        <v>0</v>
      </c>
      <c r="AB77" s="5">
        <f t="shared" si="73"/>
        <v>5.0213070218481111</v>
      </c>
      <c r="AC77" s="32"/>
      <c r="AD77" s="5">
        <f t="shared" si="93"/>
        <v>329628.95862328936</v>
      </c>
      <c r="AE77" s="5">
        <f t="shared" si="75"/>
        <v>-3296.2895862328937</v>
      </c>
      <c r="AF77" s="5">
        <f t="shared" si="75"/>
        <v>-36255.373811155681</v>
      </c>
      <c r="AG77" s="5">
        <f t="shared" si="96"/>
        <v>-15068.100688127894</v>
      </c>
      <c r="AH77" s="5">
        <f t="shared" si="76"/>
        <v>275009.19453777286</v>
      </c>
      <c r="AI77" s="42">
        <f t="shared" si="91"/>
        <v>0</v>
      </c>
      <c r="AJ77" s="42">
        <f t="shared" si="94"/>
        <v>32013.742560901635</v>
      </c>
      <c r="AK77" s="42">
        <f t="shared" si="89"/>
        <v>307022.93709867448</v>
      </c>
    </row>
    <row r="78" spans="1:39" ht="15" x14ac:dyDescent="0.2">
      <c r="A78" s="12"/>
      <c r="B78" s="13">
        <v>1</v>
      </c>
      <c r="C78" s="10">
        <f>$H$68*0.14+$B$81</f>
        <v>55342.963371263504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395339.53462515381</v>
      </c>
      <c r="K78" s="11">
        <f t="shared" si="79"/>
        <v>3953.3953462515383</v>
      </c>
      <c r="L78" s="24">
        <f t="shared" si="85"/>
        <v>43482.777332508886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L'!$B$392:$AV$512, 10)</f>
        <v>32.190498443975294</v>
      </c>
      <c r="S78" s="46">
        <f>VLOOKUP(I78, '[1]Lapse Rates'!$A$4:$F$24, 6)</f>
        <v>6.5742610000000005E-4</v>
      </c>
      <c r="T78" s="33">
        <f t="shared" si="95"/>
        <v>0.83378698499210613</v>
      </c>
      <c r="U78" s="33">
        <f t="shared" si="86"/>
        <v>2.6840018642995244E-2</v>
      </c>
      <c r="V78" s="39">
        <f t="shared" si="81"/>
        <v>5.4815332577411895E-4</v>
      </c>
      <c r="W78" s="32">
        <f t="shared" si="87"/>
        <v>0.80639881302333671</v>
      </c>
      <c r="X78" s="32"/>
      <c r="Y78" s="5">
        <f t="shared" si="92"/>
        <v>0</v>
      </c>
      <c r="Z78" s="5">
        <f t="shared" si="82"/>
        <v>5.0213070218481111</v>
      </c>
      <c r="AA78" s="5">
        <f t="shared" si="88"/>
        <v>0</v>
      </c>
      <c r="AB78" s="5">
        <f t="shared" si="73"/>
        <v>4.8563675076823101</v>
      </c>
      <c r="AC78" s="32"/>
      <c r="AD78" s="5">
        <f t="shared" si="93"/>
        <v>318801.33146292239</v>
      </c>
      <c r="AE78" s="5">
        <f t="shared" si="75"/>
        <v>-3188.0133146292237</v>
      </c>
      <c r="AF78" s="5">
        <f t="shared" si="75"/>
        <v>-35064.460027893219</v>
      </c>
      <c r="AG78" s="5">
        <f t="shared" si="96"/>
        <v>-16163.837587352384</v>
      </c>
      <c r="AH78" s="5">
        <f t="shared" si="76"/>
        <v>264385.02053304762</v>
      </c>
      <c r="AI78" s="42">
        <f t="shared" si="91"/>
        <v>0</v>
      </c>
      <c r="AJ78" s="42">
        <f t="shared" si="94"/>
        <v>30962.159100566405</v>
      </c>
      <c r="AK78" s="42">
        <f t="shared" si="89"/>
        <v>295347.17963361403</v>
      </c>
    </row>
    <row r="79" spans="1:39" ht="15" x14ac:dyDescent="0.2">
      <c r="A79" s="12"/>
      <c r="B79" s="70" t="s">
        <v>49</v>
      </c>
      <c r="C79" s="10">
        <f>$H$68*0.11+$B$81</f>
        <v>43482.777332508886</v>
      </c>
      <c r="D79" s="1"/>
      <c r="E79" s="1"/>
      <c r="F79" s="1"/>
      <c r="I79" s="2">
        <f t="shared" si="78"/>
        <v>10</v>
      </c>
      <c r="J79" s="11">
        <f t="shared" si="68"/>
        <v>395339.53462515381</v>
      </c>
      <c r="K79" s="11">
        <f t="shared" si="79"/>
        <v>3953.3953462515383</v>
      </c>
      <c r="L79" s="24">
        <f t="shared" si="85"/>
        <v>43482.777332508886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L'!$B$392:$AV$512, 10)</f>
        <v>35.846548830111281</v>
      </c>
      <c r="S79" s="46">
        <f>VLOOKUP(I79, '[1]Lapse Rates'!$A$4:$F$24, 6)</f>
        <v>5.9033320000000003E-4</v>
      </c>
      <c r="T79" s="33">
        <f t="shared" si="95"/>
        <v>0.80639881302333671</v>
      </c>
      <c r="U79" s="33">
        <f t="shared" si="86"/>
        <v>2.8906614427584815E-2</v>
      </c>
      <c r="V79" s="39">
        <f t="shared" si="81"/>
        <v>4.7604399176826804E-4</v>
      </c>
      <c r="W79" s="32">
        <f t="shared" si="87"/>
        <v>0.77701615460398366</v>
      </c>
      <c r="X79" s="32"/>
      <c r="Y79" s="5">
        <f t="shared" si="92"/>
        <v>0</v>
      </c>
      <c r="Z79" s="5">
        <f t="shared" si="82"/>
        <v>4.8563675076823101</v>
      </c>
      <c r="AA79" s="5">
        <f t="shared" si="88"/>
        <v>0</v>
      </c>
      <c r="AB79" s="5">
        <f t="shared" si="73"/>
        <v>4.6794166177100243</v>
      </c>
      <c r="AC79" s="32"/>
      <c r="AD79" s="5">
        <f t="shared" si="93"/>
        <v>307185.20495736547</v>
      </c>
      <c r="AE79" s="5">
        <f t="shared" si="75"/>
        <v>-3071.8520495736548</v>
      </c>
      <c r="AF79" s="5">
        <f t="shared" si="75"/>
        <v>-33786.820434407324</v>
      </c>
      <c r="AG79" s="5">
        <f t="shared" si="96"/>
        <v>-17408.401500109976</v>
      </c>
      <c r="AH79" s="5">
        <f>SUM(AD79:AG79)</f>
        <v>252918.13097327447</v>
      </c>
      <c r="AI79" s="42">
        <f t="shared" si="91"/>
        <v>0</v>
      </c>
      <c r="AJ79" s="42">
        <f t="shared" si="94"/>
        <v>29833.996329906877</v>
      </c>
      <c r="AK79" s="42">
        <f t="shared" si="89"/>
        <v>282752.12730318133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395339.53462515381</v>
      </c>
      <c r="K80" s="11">
        <f t="shared" si="79"/>
        <v>3953.3953462515383</v>
      </c>
      <c r="L80" s="24">
        <f t="shared" si="85"/>
        <v>43482.777332508886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L'!$B$392:$AV$512, 10)</f>
        <v>40.044596233507683</v>
      </c>
      <c r="S80" s="46">
        <f>VLOOKUP(I80, '[1]Lapse Rates'!$A$4:$F$24, 6)</f>
        <v>5.0522920000000001E-4</v>
      </c>
      <c r="T80" s="33">
        <f t="shared" si="95"/>
        <v>0.77701615460398366</v>
      </c>
      <c r="U80" s="33">
        <f t="shared" si="86"/>
        <v>3.1115298178029306E-2</v>
      </c>
      <c r="V80" s="39">
        <f t="shared" si="81"/>
        <v>3.9257125017764697E-4</v>
      </c>
      <c r="W80" s="32">
        <f t="shared" si="87"/>
        <v>0.74550828517577672</v>
      </c>
      <c r="X80" s="31"/>
      <c r="Y80" s="5">
        <f t="shared" si="92"/>
        <v>0</v>
      </c>
      <c r="Z80" s="5">
        <f t="shared" si="82"/>
        <v>4.6794166177100243</v>
      </c>
      <c r="AA80" s="5">
        <f t="shared" si="88"/>
        <v>0</v>
      </c>
      <c r="AB80" s="5">
        <f t="shared" si="73"/>
        <v>4.4896670907312286</v>
      </c>
      <c r="AC80" s="32"/>
      <c r="AD80" s="5">
        <f t="shared" si="93"/>
        <v>294728.898520588</v>
      </c>
      <c r="AE80" s="5">
        <f t="shared" si="75"/>
        <v>-2947.2889852058802</v>
      </c>
      <c r="AF80" s="5">
        <f t="shared" si="75"/>
        <v>-32416.770763838835</v>
      </c>
      <c r="AG80" s="5">
        <f t="shared" si="96"/>
        <v>-18738.534906456411</v>
      </c>
      <c r="AH80" s="5">
        <f t="shared" ref="AH80:AH89" si="97">SUM(AD80:AG80)</f>
        <v>240626.30386508687</v>
      </c>
      <c r="AI80" s="42">
        <f t="shared" si="91"/>
        <v>0</v>
      </c>
      <c r="AJ80" s="42">
        <f t="shared" si="94"/>
        <v>28624.234946191187</v>
      </c>
      <c r="AK80" s="42">
        <f t="shared" ref="AK80:AK89" si="98">SUM(AH80:AJ80)</f>
        <v>269250.53881127806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395339.53462515381</v>
      </c>
      <c r="K81" s="11">
        <f t="shared" si="79"/>
        <v>3953.3953462515383</v>
      </c>
      <c r="L81" s="24">
        <f t="shared" si="85"/>
        <v>43482.777332508886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L'!$B$392:$AV$512, 10)</f>
        <v>44.843646832123206</v>
      </c>
      <c r="S81" s="46">
        <f>VLOOKUP(I81, '[1]Lapse Rates'!$A$4:$F$24, 6)</f>
        <v>4.8306569999999999E-4</v>
      </c>
      <c r="T81" s="33">
        <f t="shared" si="95"/>
        <v>0.74550828517577672</v>
      </c>
      <c r="U81" s="33">
        <f t="shared" si="86"/>
        <v>3.3431310250844323E-2</v>
      </c>
      <c r="V81" s="39">
        <f t="shared" si="81"/>
        <v>3.6012948163423618E-4</v>
      </c>
      <c r="W81" s="32">
        <f t="shared" si="87"/>
        <v>0.71171684544329816</v>
      </c>
      <c r="X81" s="31"/>
      <c r="Y81" s="5">
        <f t="shared" si="92"/>
        <v>0</v>
      </c>
      <c r="Z81" s="5">
        <f t="shared" si="82"/>
        <v>4.4896670907312286</v>
      </c>
      <c r="AA81" s="5">
        <f t="shared" si="88"/>
        <v>0</v>
      </c>
      <c r="AB81" s="5">
        <f t="shared" si="73"/>
        <v>4.2861652411447198</v>
      </c>
      <c r="AC81" s="32"/>
      <c r="AD81" s="5">
        <f t="shared" si="93"/>
        <v>281369.80646243604</v>
      </c>
      <c r="AE81" s="5">
        <f t="shared" si="75"/>
        <v>-2813.6980646243601</v>
      </c>
      <c r="AF81" s="5">
        <f t="shared" si="75"/>
        <v>-30947.425114206577</v>
      </c>
      <c r="AG81" s="5">
        <f t="shared" si="96"/>
        <v>-20133.304541055724</v>
      </c>
      <c r="AH81" s="5">
        <f t="shared" si="97"/>
        <v>227475.37874254942</v>
      </c>
      <c r="AI81" s="42">
        <f t="shared" si="91"/>
        <v>0</v>
      </c>
      <c r="AJ81" s="42">
        <f t="shared" si="94"/>
        <v>27326.794670166928</v>
      </c>
      <c r="AK81" s="42">
        <f t="shared" si="98"/>
        <v>254802.17341271637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395339.53462515381</v>
      </c>
      <c r="K82" s="11">
        <f t="shared" si="79"/>
        <v>3953.3953462515383</v>
      </c>
      <c r="L82" s="24">
        <f t="shared" si="85"/>
        <v>43482.777332508886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L'!$B$392:$AV$512, 10)</f>
        <v>50.361910580417181</v>
      </c>
      <c r="S82" s="46">
        <f>VLOOKUP(I82, '[1]Lapse Rates'!$A$4:$F$24, 6)</f>
        <v>4.5965829999999999E-4</v>
      </c>
      <c r="T82" s="33">
        <f t="shared" si="95"/>
        <v>0.71171684544329816</v>
      </c>
      <c r="U82" s="33">
        <f t="shared" si="86"/>
        <v>3.5843420128791978E-2</v>
      </c>
      <c r="V82" s="39">
        <f t="shared" si="81"/>
        <v>3.2714655525782919E-4</v>
      </c>
      <c r="W82" s="32">
        <f t="shared" si="87"/>
        <v>0.67554627875924833</v>
      </c>
      <c r="X82" s="31"/>
      <c r="Y82" s="5">
        <f t="shared" si="92"/>
        <v>0</v>
      </c>
      <c r="Z82" s="5">
        <f t="shared" si="82"/>
        <v>4.2861652411447198</v>
      </c>
      <c r="AA82" s="5">
        <f t="shared" si="88"/>
        <v>0</v>
      </c>
      <c r="AB82" s="5">
        <f t="shared" si="73"/>
        <v>4.0683355991090338</v>
      </c>
      <c r="AC82" s="32"/>
      <c r="AD82" s="5">
        <f t="shared" si="93"/>
        <v>267070.15146243566</v>
      </c>
      <c r="AE82" s="5">
        <f t="shared" si="75"/>
        <v>-2670.7015146243566</v>
      </c>
      <c r="AF82" s="5">
        <f t="shared" si="75"/>
        <v>-29374.628417093372</v>
      </c>
      <c r="AG82" s="5">
        <f t="shared" si="96"/>
        <v>-21585.947060742263</v>
      </c>
      <c r="AH82" s="5">
        <f t="shared" si="97"/>
        <v>213438.87446997568</v>
      </c>
      <c r="AI82" s="42">
        <f t="shared" si="91"/>
        <v>0</v>
      </c>
      <c r="AJ82" s="42">
        <f t="shared" si="94"/>
        <v>25938.006512690448</v>
      </c>
      <c r="AK82" s="42">
        <f t="shared" si="98"/>
        <v>239376.88098266613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395339.53462515381</v>
      </c>
      <c r="K83" s="11">
        <f t="shared" si="79"/>
        <v>3953.3953462515383</v>
      </c>
      <c r="L83" s="24">
        <f t="shared" si="85"/>
        <v>43482.777332508886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L'!$B$392:$AV$512, 10)</f>
        <v>56.494090231682726</v>
      </c>
      <c r="S83" s="46">
        <f>VLOOKUP(I83, '[1]Lapse Rates'!$A$4:$F$24, 6)</f>
        <v>3.6747819999999998E-4</v>
      </c>
      <c r="T83" s="33">
        <f t="shared" si="95"/>
        <v>0.67554627875924833</v>
      </c>
      <c r="U83" s="33">
        <f t="shared" si="86"/>
        <v>3.8164372427902465E-2</v>
      </c>
      <c r="V83" s="39">
        <f t="shared" si="81"/>
        <v>2.4824853053514681E-4</v>
      </c>
      <c r="W83" s="32">
        <f t="shared" si="87"/>
        <v>0.63713365780081066</v>
      </c>
      <c r="X83" s="31"/>
      <c r="Y83" s="5">
        <f t="shared" si="92"/>
        <v>0</v>
      </c>
      <c r="Z83" s="5">
        <f t="shared" si="82"/>
        <v>4.0683355991090338</v>
      </c>
      <c r="AA83" s="5">
        <f t="shared" si="88"/>
        <v>0</v>
      </c>
      <c r="AB83" s="5">
        <f t="shared" si="73"/>
        <v>3.8370036560372438</v>
      </c>
      <c r="AC83" s="32"/>
      <c r="AD83" s="5">
        <f t="shared" si="93"/>
        <v>251884.1237689945</v>
      </c>
      <c r="AE83" s="5">
        <f t="shared" si="75"/>
        <v>-2518.841237689945</v>
      </c>
      <c r="AF83" s="5">
        <f t="shared" si="75"/>
        <v>-27704.340973199563</v>
      </c>
      <c r="AG83" s="5">
        <f t="shared" si="96"/>
        <v>-22983.691842883272</v>
      </c>
      <c r="AH83" s="5">
        <f t="shared" si="97"/>
        <v>198677.24971522173</v>
      </c>
      <c r="AI83" s="42">
        <f t="shared" si="91"/>
        <v>0</v>
      </c>
      <c r="AJ83" s="42">
        <f t="shared" si="94"/>
        <v>24463.133320043253</v>
      </c>
      <c r="AK83" s="42">
        <f t="shared" si="98"/>
        <v>223140.38303526497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395339.53462515381</v>
      </c>
      <c r="K84" s="11">
        <f t="shared" si="79"/>
        <v>3953.3953462515383</v>
      </c>
      <c r="L84" s="24">
        <f t="shared" si="85"/>
        <v>43482.777332508886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L'!$B$392:$AV$512, 10)</f>
        <v>63.274416504752253</v>
      </c>
      <c r="S84" s="46">
        <f>VLOOKUP(I84, '[1]Lapse Rates'!$A$4:$F$24, 6)</f>
        <v>3.9775519999999998E-4</v>
      </c>
      <c r="T84" s="33">
        <f t="shared" si="95"/>
        <v>0.63713365780081066</v>
      </c>
      <c r="U84" s="33">
        <f t="shared" si="86"/>
        <v>4.0314260432884788E-2</v>
      </c>
      <c r="V84" s="39">
        <f t="shared" si="81"/>
        <v>2.53423225485293E-4</v>
      </c>
      <c r="W84" s="32">
        <f t="shared" si="87"/>
        <v>0.59656597414244061</v>
      </c>
      <c r="X84" s="31"/>
      <c r="Y84" s="5">
        <f t="shared" si="92"/>
        <v>0</v>
      </c>
      <c r="Z84" s="5">
        <f t="shared" si="82"/>
        <v>3.8370036560372438</v>
      </c>
      <c r="AA84" s="5">
        <f t="shared" si="88"/>
        <v>0</v>
      </c>
      <c r="AB84" s="5">
        <f t="shared" si="73"/>
        <v>3.5926933004182788</v>
      </c>
      <c r="AC84" s="32"/>
      <c r="AD84" s="5">
        <f t="shared" si="93"/>
        <v>235846.11459067403</v>
      </c>
      <c r="AE84" s="5">
        <f t="shared" si="75"/>
        <v>-2358.4611459067401</v>
      </c>
      <c r="AF84" s="5">
        <f t="shared" si="75"/>
        <v>-25940.345417786997</v>
      </c>
      <c r="AG84" s="5">
        <f t="shared" si="96"/>
        <v>-24278.416746235773</v>
      </c>
      <c r="AH84" s="5">
        <f t="shared" si="97"/>
        <v>183268.89128074452</v>
      </c>
      <c r="AI84" s="42">
        <f t="shared" si="91"/>
        <v>0</v>
      </c>
      <c r="AJ84" s="42">
        <f t="shared" si="94"/>
        <v>22905.515212990329</v>
      </c>
      <c r="AK84" s="42">
        <f t="shared" si="98"/>
        <v>206174.40649373486</v>
      </c>
    </row>
    <row r="85" spans="1:37" ht="15" x14ac:dyDescent="0.2">
      <c r="I85" s="2">
        <f t="shared" si="78"/>
        <v>16</v>
      </c>
      <c r="J85" s="11">
        <f t="shared" si="68"/>
        <v>395339.53462515381</v>
      </c>
      <c r="K85" s="11">
        <f t="shared" si="79"/>
        <v>3953.3953462515383</v>
      </c>
      <c r="L85" s="24">
        <f t="shared" si="85"/>
        <v>43482.777332508886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L'!$B$392:$AV$512, 10)</f>
        <v>70.621115945550159</v>
      </c>
      <c r="S85" s="46">
        <f>VLOOKUP(I85, '[1]Lapse Rates'!$A$4:$F$24, 6)</f>
        <v>2.516404E-4</v>
      </c>
      <c r="T85" s="33">
        <f t="shared" si="95"/>
        <v>0.59656597414244061</v>
      </c>
      <c r="U85" s="33">
        <f t="shared" si="86"/>
        <v>4.2130154829083374E-2</v>
      </c>
      <c r="V85" s="39">
        <f t="shared" si="81"/>
        <v>1.5012010035959342E-4</v>
      </c>
      <c r="W85" s="32">
        <f t="shared" si="87"/>
        <v>0.55428569921299764</v>
      </c>
      <c r="X85" s="31"/>
      <c r="Y85" s="5">
        <f t="shared" si="92"/>
        <v>0</v>
      </c>
      <c r="Z85" s="5">
        <f t="shared" si="82"/>
        <v>3.5926933004182788</v>
      </c>
      <c r="AA85" s="5">
        <f t="shared" si="88"/>
        <v>0</v>
      </c>
      <c r="AB85" s="5">
        <f t="shared" si="73"/>
        <v>3.3380692235134437</v>
      </c>
      <c r="AC85" s="32"/>
      <c r="AD85" s="5">
        <f t="shared" si="93"/>
        <v>219131.05037624447</v>
      </c>
      <c r="AE85" s="5">
        <f t="shared" si="75"/>
        <v>-2191.310503762445</v>
      </c>
      <c r="AF85" s="5">
        <f t="shared" si="75"/>
        <v>-24101.881637472772</v>
      </c>
      <c r="AG85" s="5">
        <f t="shared" si="96"/>
        <v>-25372.001012564051</v>
      </c>
      <c r="AH85" s="5">
        <f t="shared" si="97"/>
        <v>167465.85722244519</v>
      </c>
      <c r="AI85" s="42">
        <f t="shared" si="91"/>
        <v>0</v>
      </c>
      <c r="AJ85" s="42">
        <f t="shared" si="94"/>
        <v>21282.140924703261</v>
      </c>
      <c r="AK85" s="42">
        <f t="shared" si="98"/>
        <v>188747.99814714846</v>
      </c>
    </row>
    <row r="86" spans="1:37" ht="15" x14ac:dyDescent="0.2">
      <c r="I86" s="2">
        <f t="shared" si="78"/>
        <v>17</v>
      </c>
      <c r="J86" s="11">
        <f t="shared" si="68"/>
        <v>395339.53462515381</v>
      </c>
      <c r="K86" s="11">
        <f t="shared" si="79"/>
        <v>3953.3953462515383</v>
      </c>
      <c r="L86" s="24">
        <f t="shared" si="85"/>
        <v>43482.777332508886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L'!$B$392:$AV$512, 10)</f>
        <v>78.641412954422478</v>
      </c>
      <c r="S86" s="46">
        <f>VLOOKUP(I86, '[1]Lapse Rates'!$A$4:$F$24, 6)</f>
        <v>2.7508159999999998E-4</v>
      </c>
      <c r="T86" s="33">
        <f t="shared" si="95"/>
        <v>0.55428569921299764</v>
      </c>
      <c r="U86" s="33">
        <f t="shared" si="86"/>
        <v>4.3589810566540155E-2</v>
      </c>
      <c r="V86" s="39">
        <f t="shared" si="81"/>
        <v>1.5247379699663013E-4</v>
      </c>
      <c r="W86" s="32">
        <f t="shared" si="87"/>
        <v>0.51054341484946086</v>
      </c>
      <c r="X86" s="31"/>
      <c r="Y86" s="5">
        <f t="shared" si="92"/>
        <v>0</v>
      </c>
      <c r="Z86" s="5">
        <f t="shared" si="82"/>
        <v>3.3380692235134437</v>
      </c>
      <c r="AA86" s="5">
        <f t="shared" si="88"/>
        <v>0</v>
      </c>
      <c r="AB86" s="5">
        <f t="shared" si="73"/>
        <v>3.0746405018137595</v>
      </c>
      <c r="AC86" s="32"/>
      <c r="AD86" s="5">
        <f t="shared" si="93"/>
        <v>201837.9960325227</v>
      </c>
      <c r="AE86" s="5">
        <f t="shared" si="75"/>
        <v>-2018.3799603252271</v>
      </c>
      <c r="AF86" s="5">
        <f t="shared" si="75"/>
        <v>-22199.845626477818</v>
      </c>
      <c r="AG86" s="5">
        <f t="shared" si="96"/>
        <v>-26251.048027676912</v>
      </c>
      <c r="AH86" s="5">
        <f t="shared" si="97"/>
        <v>151368.72241804274</v>
      </c>
      <c r="AI86" s="42">
        <f t="shared" si="91"/>
        <v>0</v>
      </c>
      <c r="AJ86" s="42">
        <f t="shared" si="94"/>
        <v>19602.631801273401</v>
      </c>
      <c r="AK86" s="42">
        <f t="shared" si="98"/>
        <v>170971.35421931616</v>
      </c>
    </row>
    <row r="87" spans="1:37" ht="15" x14ac:dyDescent="0.2">
      <c r="I87" s="2">
        <f t="shared" si="78"/>
        <v>18</v>
      </c>
      <c r="J87" s="11">
        <f t="shared" si="68"/>
        <v>395339.53462515381</v>
      </c>
      <c r="K87" s="11">
        <f t="shared" si="79"/>
        <v>3953.3953462515383</v>
      </c>
      <c r="L87" s="24">
        <f t="shared" si="85"/>
        <v>43482.777332508886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L'!$B$392:$AV$512, 10)</f>
        <v>87.613470558203545</v>
      </c>
      <c r="S87" s="46">
        <f>VLOOKUP(I87, '[1]Lapse Rates'!$A$4:$F$24, 6)</f>
        <v>2.0998619999999999E-4</v>
      </c>
      <c r="T87" s="33">
        <f t="shared" si="95"/>
        <v>0.51054341484946086</v>
      </c>
      <c r="U87" s="33">
        <f t="shared" si="86"/>
        <v>4.4730480445597944E-2</v>
      </c>
      <c r="V87" s="39">
        <f t="shared" si="81"/>
        <v>1.0720707161926185E-4</v>
      </c>
      <c r="W87" s="32">
        <f t="shared" si="87"/>
        <v>0.46570572733224364</v>
      </c>
      <c r="X87" s="31"/>
      <c r="Y87" s="5">
        <f t="shared" si="92"/>
        <v>0</v>
      </c>
      <c r="Z87" s="5">
        <f t="shared" si="92"/>
        <v>3.0746405018137595</v>
      </c>
      <c r="AA87" s="5">
        <f t="shared" si="88"/>
        <v>0</v>
      </c>
      <c r="AB87" s="5">
        <f t="shared" si="73"/>
        <v>2.8046149446556976</v>
      </c>
      <c r="AC87" s="32"/>
      <c r="AD87" s="5">
        <f t="shared" si="93"/>
        <v>184111.88551579797</v>
      </c>
      <c r="AE87" s="5">
        <f t="shared" si="75"/>
        <v>-1841.1188551579799</v>
      </c>
      <c r="AF87" s="5">
        <f t="shared" si="75"/>
        <v>-20250.178444062047</v>
      </c>
      <c r="AG87" s="5">
        <f t="shared" si="96"/>
        <v>-26937.992508272004</v>
      </c>
      <c r="AH87" s="5">
        <f t="shared" si="97"/>
        <v>135082.59570830595</v>
      </c>
      <c r="AI87" s="42">
        <f t="shared" si="91"/>
        <v>0</v>
      </c>
      <c r="AJ87" s="42">
        <f t="shared" si="94"/>
        <v>17881.063831642012</v>
      </c>
      <c r="AK87" s="42">
        <f t="shared" si="98"/>
        <v>152963.65953994796</v>
      </c>
    </row>
    <row r="88" spans="1:37" ht="15" x14ac:dyDescent="0.2">
      <c r="I88" s="2">
        <f t="shared" si="78"/>
        <v>19</v>
      </c>
      <c r="J88" s="11">
        <f t="shared" si="68"/>
        <v>395339.53462515381</v>
      </c>
      <c r="K88" s="11">
        <f t="shared" si="79"/>
        <v>3953.3953462515383</v>
      </c>
      <c r="L88" s="24">
        <f t="shared" si="85"/>
        <v>43482.777332508886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L'!$B$392:$AV$512, 10)</f>
        <v>97.636640295982588</v>
      </c>
      <c r="S88" s="46">
        <f>VLOOKUP(I88, '[1]Lapse Rates'!$A$4:$F$24, 6)</f>
        <v>1.6037285799999999E-2</v>
      </c>
      <c r="T88" s="33">
        <f t="shared" si="95"/>
        <v>0.46570572733224364</v>
      </c>
      <c r="U88" s="33">
        <f t="shared" si="86"/>
        <v>4.546994258331722E-2</v>
      </c>
      <c r="V88" s="39">
        <f t="shared" si="81"/>
        <v>7.468655847924062E-3</v>
      </c>
      <c r="W88" s="32">
        <f t="shared" si="87"/>
        <v>0.41276712890100237</v>
      </c>
      <c r="X88" s="31"/>
      <c r="Y88" s="5">
        <f t="shared" si="92"/>
        <v>0</v>
      </c>
      <c r="Z88" s="5">
        <f t="shared" si="92"/>
        <v>2.8046149446556976</v>
      </c>
      <c r="AA88" s="5">
        <f t="shared" si="88"/>
        <v>0</v>
      </c>
      <c r="AB88" s="5">
        <f t="shared" si="73"/>
        <v>2.4858033527092176</v>
      </c>
      <c r="AC88" s="32"/>
      <c r="AD88" s="5">
        <f t="shared" si="93"/>
        <v>163183.16464828316</v>
      </c>
      <c r="AE88" s="5">
        <f t="shared" si="75"/>
        <v>-1631.8316464828315</v>
      </c>
      <c r="AF88" s="5">
        <f t="shared" si="75"/>
        <v>-17948.261156181277</v>
      </c>
      <c r="AG88" s="5">
        <f t="shared" si="96"/>
        <v>-27383.318052008548</v>
      </c>
      <c r="AH88" s="5">
        <f t="shared" si="97"/>
        <v>116219.75379361049</v>
      </c>
      <c r="AI88" s="42">
        <f t="shared" si="91"/>
        <v>0</v>
      </c>
      <c r="AJ88" s="42">
        <f t="shared" si="94"/>
        <v>15848.460900202683</v>
      </c>
      <c r="AK88" s="42">
        <f t="shared" si="98"/>
        <v>132068.21469381318</v>
      </c>
    </row>
    <row r="89" spans="1:37" ht="15" x14ac:dyDescent="0.2">
      <c r="I89" s="2">
        <f t="shared" si="78"/>
        <v>20</v>
      </c>
      <c r="J89" s="11">
        <f t="shared" si="68"/>
        <v>395339.53462515381</v>
      </c>
      <c r="K89" s="11">
        <f t="shared" si="79"/>
        <v>3953.3953462515383</v>
      </c>
      <c r="L89" s="24">
        <f t="shared" si="85"/>
        <v>43482.777332508886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L'!$B$392:$AV$512, 10)</f>
        <v>108.87674251369403</v>
      </c>
      <c r="S89" s="46">
        <f>VLOOKUP(I89, '[1]Lapse Rates'!$A$4:$F$24, 6)</f>
        <v>0</v>
      </c>
      <c r="T89" s="33">
        <f t="shared" si="95"/>
        <v>0.41276712890100237</v>
      </c>
      <c r="U89" s="33">
        <f t="shared" si="86"/>
        <v>4.494074041147119E-2</v>
      </c>
      <c r="V89" s="39">
        <f t="shared" si="81"/>
        <v>0</v>
      </c>
      <c r="W89" s="32">
        <f t="shared" si="87"/>
        <v>0.3678263884895312</v>
      </c>
      <c r="X89" s="31"/>
      <c r="Y89" s="5">
        <f t="shared" si="92"/>
        <v>0</v>
      </c>
      <c r="Z89" s="5">
        <f t="shared" si="92"/>
        <v>2.4858033527092176</v>
      </c>
      <c r="AA89" s="5">
        <f t="shared" si="88"/>
        <v>0</v>
      </c>
      <c r="AB89" s="5">
        <f t="shared" si="73"/>
        <v>2.2151571811366186</v>
      </c>
      <c r="AC89" s="32"/>
      <c r="AD89" s="5">
        <f>$W89*J89</f>
        <v>145416.31324830229</v>
      </c>
      <c r="AE89" s="5">
        <f t="shared" si="75"/>
        <v>-1454.163132483023</v>
      </c>
      <c r="AF89" s="5">
        <f t="shared" si="75"/>
        <v>-15994.112947711194</v>
      </c>
      <c r="AG89" s="5">
        <f t="shared" si="96"/>
        <v>-27064.617157259883</v>
      </c>
      <c r="AH89" s="5">
        <f t="shared" si="97"/>
        <v>100903.42001084819</v>
      </c>
      <c r="AI89" s="42">
        <f t="shared" si="91"/>
        <v>0</v>
      </c>
      <c r="AJ89" s="42">
        <f t="shared" si="94"/>
        <v>14122.93078367077</v>
      </c>
      <c r="AK89" s="42">
        <f t="shared" si="98"/>
        <v>115026.35079451896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6154212.3728199275</v>
      </c>
      <c r="AE92" s="21">
        <f t="shared" ref="AE92:AK92" si="99">SUM(AE69:AE89)</f>
        <v>-211836.87104875626</v>
      </c>
      <c r="AF92" s="21">
        <f t="shared" si="99"/>
        <v>-645992.4957802071</v>
      </c>
      <c r="AG92" s="21">
        <f t="shared" si="99"/>
        <v>-370273.65045379556</v>
      </c>
      <c r="AH92" s="21">
        <f t="shared" si="99"/>
        <v>4926109.3555371678</v>
      </c>
      <c r="AI92" s="21">
        <f t="shared" si="99"/>
        <v>0</v>
      </c>
      <c r="AJ92" s="21">
        <f t="shared" si="99"/>
        <v>559686.33112753136</v>
      </c>
      <c r="AK92" s="21">
        <f t="shared" si="99"/>
        <v>5485795.6866647014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3190656.6984597486</v>
      </c>
      <c r="AE94" s="21">
        <f t="shared" ref="AE94:AK94" si="100">AE69+NPV($D$6,AE70:AE89)</f>
        <v>-182548.6237879676</v>
      </c>
      <c r="AF94" s="21">
        <f t="shared" si="100"/>
        <v>-323855.64313584584</v>
      </c>
      <c r="AG94" s="21">
        <f t="shared" si="100"/>
        <v>-132737.77521966249</v>
      </c>
      <c r="AH94" s="21">
        <f t="shared" si="100"/>
        <v>2551514.6563162734</v>
      </c>
      <c r="AI94" s="21">
        <f t="shared" si="100"/>
        <v>0</v>
      </c>
      <c r="AJ94" s="21">
        <f t="shared" si="100"/>
        <v>271830.02875472174</v>
      </c>
      <c r="AK94" s="21">
        <f t="shared" si="100"/>
        <v>2823344.6850709938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4643240.4641219545</v>
      </c>
      <c r="AE96" s="21">
        <f t="shared" ref="AE96:AK96" si="101">AE69+NPV($D$7,AE70:AE89)</f>
        <v>-196863.78520392455</v>
      </c>
      <c r="AF96" s="21">
        <f t="shared" si="101"/>
        <v>-481305.86549197213</v>
      </c>
      <c r="AG96" s="21">
        <f t="shared" si="101"/>
        <v>-242106.10240963587</v>
      </c>
      <c r="AH96" s="21">
        <f t="shared" si="101"/>
        <v>3722964.7110164212</v>
      </c>
      <c r="AI96" s="21">
        <f t="shared" si="101"/>
        <v>0</v>
      </c>
      <c r="AJ96" s="21">
        <f t="shared" si="101"/>
        <v>412926.4595732998</v>
      </c>
      <c r="AK96" s="21">
        <f t="shared" si="101"/>
        <v>4135891.1705897208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357463.22355604806</v>
      </c>
    </row>
    <row r="101" spans="1:39" x14ac:dyDescent="0.15">
      <c r="G101" s="49" t="s">
        <v>112</v>
      </c>
      <c r="I101" s="1">
        <v>0</v>
      </c>
      <c r="J101" s="11">
        <f>H$100</f>
        <v>357463.22355604806</v>
      </c>
      <c r="K101" s="11">
        <f>J101*$C$10</f>
        <v>142985.28942241924</v>
      </c>
      <c r="L101" s="24">
        <f>$C$110</f>
        <v>50043.731377960226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357463.22355604806</v>
      </c>
      <c r="AE101" s="5">
        <f>-$W101*K101</f>
        <v>-142985.28942241924</v>
      </c>
      <c r="AF101" s="5">
        <f>-$W101*L101</f>
        <v>-50043.731377960226</v>
      </c>
      <c r="AG101" s="5"/>
      <c r="AH101" s="5">
        <f>SUM(AD101:AG101)</f>
        <v>164434.20275566861</v>
      </c>
      <c r="AI101" s="42">
        <f>Y101-AA101</f>
        <v>0</v>
      </c>
      <c r="AJ101" s="42"/>
      <c r="AK101" s="42">
        <f>SUM(AH101:AJ101)</f>
        <v>164434.20275566861</v>
      </c>
      <c r="AL101" s="6" t="s">
        <v>39</v>
      </c>
      <c r="AM101" s="36">
        <f>AK128</f>
        <v>3740633.9531740528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357463.22355604806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L'!$B$392:$AV$512, 13)</f>
        <v>15.237391064497631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1.5237391064497631E-2</v>
      </c>
      <c r="V102" s="39">
        <f>MIN(S102*T102,T102-U102)</f>
        <v>1.1402544E-3</v>
      </c>
      <c r="W102" s="32">
        <f>T102-SUM(U102:V102)</f>
        <v>0.9836223545355024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5.9236590694956108</v>
      </c>
      <c r="AC102" s="32"/>
      <c r="AD102" s="5">
        <f t="shared" ref="AD102:AD104" si="109">$W102*J102</f>
        <v>351608.81761405064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-9176.3987833813444</v>
      </c>
      <c r="AH102" s="5">
        <f t="shared" ref="AH102:AH110" si="111">SUM(AD102:AG102)</f>
        <v>342432.41883066931</v>
      </c>
      <c r="AI102" s="42">
        <f>-M102*$W101*(N102-N101)/1000</f>
        <v>0</v>
      </c>
      <c r="AJ102" s="42">
        <f>$D$6*SUM(Y102:Z102,AD102:AE102)</f>
        <v>34493.415794587367</v>
      </c>
      <c r="AK102" s="42">
        <f t="shared" ref="AK102" si="112">SUM(AH102:AJ102)</f>
        <v>376925.83462525666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357463.22355604806</v>
      </c>
      <c r="K103" s="11">
        <f t="shared" ref="K103:K121" si="115">J103*$C$11</f>
        <v>3574.6322355604807</v>
      </c>
      <c r="L103" s="24">
        <f>$C$111</f>
        <v>39319.834671278782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L'!$B$392:$AV$512, 13)</f>
        <v>16.646533143223905</v>
      </c>
      <c r="S103" s="46">
        <f>VLOOKUP(I103, '[1]Lapse Rates'!$A$4:$F$24, 6)</f>
        <v>1.1150343000000001E-3</v>
      </c>
      <c r="T103" s="33">
        <f t="shared" ref="T103:T105" si="116">W102</f>
        <v>0.9836223545355024</v>
      </c>
      <c r="U103" s="33">
        <f>T103*R103/1000</f>
        <v>1.6373902125191176E-2</v>
      </c>
      <c r="V103" s="39">
        <f t="shared" ref="V103:V121" si="117">MIN(S103*T103,T103-U103)</f>
        <v>1.0967726635538457E-3</v>
      </c>
      <c r="W103" s="32">
        <f>T103-SUM(U103:V103)</f>
        <v>0.96615167974675742</v>
      </c>
      <c r="X103" s="32"/>
      <c r="Y103" s="5">
        <f t="shared" ref="Y103:Z118" si="118">AA102</f>
        <v>0</v>
      </c>
      <c r="Z103" s="5">
        <f t="shared" si="118"/>
        <v>5.9236590694956108</v>
      </c>
      <c r="AA103" s="5">
        <f>O103*W103</f>
        <v>0</v>
      </c>
      <c r="AB103" s="5">
        <f t="shared" si="108"/>
        <v>5.8184455994221</v>
      </c>
      <c r="AC103" s="32"/>
      <c r="AD103" s="5">
        <f t="shared" si="109"/>
        <v>345363.6938863665</v>
      </c>
      <c r="AE103" s="5">
        <f t="shared" si="110"/>
        <v>-3453.6369388636649</v>
      </c>
      <c r="AF103" s="5">
        <f t="shared" si="110"/>
        <v>-37988.924315020784</v>
      </c>
      <c r="AG103" s="5">
        <f t="shared" ref="AG103:AG106" si="119">-U103*M103</f>
        <v>-9860.8387029517562</v>
      </c>
      <c r="AH103" s="5">
        <f t="shared" si="111"/>
        <v>294060.29392953031</v>
      </c>
      <c r="AI103" s="42">
        <f>-M103*($W102*N103-$W101*N102)/1000</f>
        <v>0</v>
      </c>
      <c r="AJ103" s="42">
        <f t="shared" ref="AJ103:AJ104" si="120">$D$6*SUM(Y103:Z103,AD103:AE103)</f>
        <v>33541.957697504753</v>
      </c>
      <c r="AK103" s="42">
        <f>SUM(AH103:AJ103)</f>
        <v>327602.25162703509</v>
      </c>
      <c r="AL103" s="48" t="s">
        <v>59</v>
      </c>
      <c r="AM103" s="54">
        <f>AK128/AD128</f>
        <v>0.88659764902722105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357463.22355604806</v>
      </c>
      <c r="K104" s="11">
        <f t="shared" si="115"/>
        <v>3574.6322355604807</v>
      </c>
      <c r="L104" s="24">
        <f t="shared" ref="L104:L121" si="121">$C$111</f>
        <v>39319.834671278782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L'!$B$392:$AV$512, 13)</f>
        <v>18.140606631074235</v>
      </c>
      <c r="S104" s="46">
        <f>VLOOKUP(I104, '[1]Lapse Rates'!$A$4:$F$24, 6)</f>
        <v>9.1335750000000001E-4</v>
      </c>
      <c r="T104" s="33">
        <f t="shared" si="116"/>
        <v>0.96615167974675742</v>
      </c>
      <c r="U104" s="33">
        <f t="shared" ref="U104:U121" si="122">T104*R104/1000</f>
        <v>1.7526577568237538E-2</v>
      </c>
      <c r="V104" s="39">
        <f t="shared" si="117"/>
        <v>8.8244188283429902E-4</v>
      </c>
      <c r="W104" s="32">
        <f t="shared" ref="W104:W121" si="123">T104-SUM(U104:V104)</f>
        <v>0.94774266029568555</v>
      </c>
      <c r="X104" s="32"/>
      <c r="Y104" s="5">
        <f t="shared" si="118"/>
        <v>0</v>
      </c>
      <c r="Z104" s="5">
        <f t="shared" si="118"/>
        <v>5.8184455994221</v>
      </c>
      <c r="AA104" s="5">
        <f t="shared" ref="AA104:AA121" si="124">O104*W104</f>
        <v>0</v>
      </c>
      <c r="AB104" s="5">
        <f t="shared" si="108"/>
        <v>5.707581145672104</v>
      </c>
      <c r="AC104" s="32"/>
      <c r="AD104" s="5">
        <f t="shared" si="109"/>
        <v>338783.14645088033</v>
      </c>
      <c r="AE104" s="5">
        <f t="shared" si="110"/>
        <v>-3387.8314645088035</v>
      </c>
      <c r="AF104" s="5">
        <f>-$W104*L104</f>
        <v>-37265.084713744283</v>
      </c>
      <c r="AG104" s="5">
        <f t="shared" si="119"/>
        <v>-10555.013282342125</v>
      </c>
      <c r="AH104" s="5">
        <f t="shared" si="111"/>
        <v>287575.21699028515</v>
      </c>
      <c r="AI104" s="42">
        <f>-M104*($W103*N104-$W102*N103)/1000</f>
        <v>0</v>
      </c>
      <c r="AJ104" s="42">
        <f t="shared" si="120"/>
        <v>32902.851189676352</v>
      </c>
      <c r="AK104" s="42">
        <f t="shared" ref="AK104:AK111" si="125">SUM(AH104:AJ104)</f>
        <v>320478.06817996153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357463.22355604806</v>
      </c>
      <c r="K105" s="11">
        <f t="shared" si="115"/>
        <v>3574.6322355604807</v>
      </c>
      <c r="L105" s="24">
        <f t="shared" si="121"/>
        <v>39319.834671278782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L'!$B$392:$AV$512, 13)</f>
        <v>19.718300103983758</v>
      </c>
      <c r="S105" s="46">
        <f>VLOOKUP(I105, '[1]Lapse Rates'!$A$4:$F$24, 6)</f>
        <v>8.7679360000000005E-4</v>
      </c>
      <c r="T105" s="33">
        <f t="shared" si="116"/>
        <v>0.94774266029568555</v>
      </c>
      <c r="U105" s="33">
        <f t="shared" si="122"/>
        <v>1.8687874197058259E-2</v>
      </c>
      <c r="V105" s="39">
        <f t="shared" si="117"/>
        <v>8.3097469899423126E-4</v>
      </c>
      <c r="W105" s="32">
        <f t="shared" si="123"/>
        <v>0.92822381139963306</v>
      </c>
      <c r="X105" s="32"/>
      <c r="Y105" s="5">
        <f>AA104</f>
        <v>0</v>
      </c>
      <c r="Z105" s="5">
        <f t="shared" si="118"/>
        <v>5.707581145672104</v>
      </c>
      <c r="AA105" s="5">
        <f t="shared" si="124"/>
        <v>0</v>
      </c>
      <c r="AB105" s="5">
        <f t="shared" si="108"/>
        <v>5.5900329771538964</v>
      </c>
      <c r="AC105" s="32"/>
      <c r="AD105" s="5">
        <f>$W105*J105</f>
        <v>331805.87580439402</v>
      </c>
      <c r="AE105" s="5">
        <f t="shared" si="110"/>
        <v>-3318.0587580439405</v>
      </c>
      <c r="AF105" s="5">
        <f t="shared" si="110"/>
        <v>-36497.606802177826</v>
      </c>
      <c r="AG105" s="5">
        <f t="shared" si="119"/>
        <v>-11254.379789820197</v>
      </c>
      <c r="AH105" s="5">
        <f t="shared" si="111"/>
        <v>280735.83045435208</v>
      </c>
      <c r="AI105" s="42">
        <f t="shared" ref="AI105:AI121" si="127">-M105*($W104*N105-$W103*N104)/1000</f>
        <v>0</v>
      </c>
      <c r="AJ105" s="42">
        <f>$D$6*SUM(Y105:Z105,AD105:AE105)</f>
        <v>32225.214765957338</v>
      </c>
      <c r="AK105" s="42">
        <f t="shared" si="125"/>
        <v>312961.0452203094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357463.22355604806</v>
      </c>
      <c r="K106" s="11">
        <f t="shared" si="115"/>
        <v>3574.6322355604807</v>
      </c>
      <c r="L106" s="24">
        <f t="shared" si="121"/>
        <v>39319.834671278782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L'!$B$392:$AV$512, 13)</f>
        <v>21.487273922649081</v>
      </c>
      <c r="S106" s="46">
        <f>VLOOKUP(I106, '[1]Lapse Rates'!$A$4:$F$24, 6)</f>
        <v>8.7786349999999995E-4</v>
      </c>
      <c r="T106" s="33">
        <f>W105</f>
        <v>0.92822381139963306</v>
      </c>
      <c r="U106" s="33">
        <f t="shared" si="122"/>
        <v>1.9944999297069273E-2</v>
      </c>
      <c r="V106" s="39">
        <f t="shared" si="117"/>
        <v>8.1485380385862174E-4</v>
      </c>
      <c r="W106" s="32">
        <f t="shared" si="123"/>
        <v>0.90746395829870519</v>
      </c>
      <c r="X106" s="32"/>
      <c r="Y106" s="5">
        <f t="shared" ref="Y106:Z121" si="128">AA105</f>
        <v>0</v>
      </c>
      <c r="Z106" s="5">
        <f t="shared" si="118"/>
        <v>5.5900329771538964</v>
      </c>
      <c r="AA106" s="5">
        <f t="shared" si="124"/>
        <v>0</v>
      </c>
      <c r="AB106" s="5">
        <f t="shared" si="108"/>
        <v>5.4650111214227088</v>
      </c>
      <c r="AC106" s="32"/>
      <c r="AD106" s="5">
        <f t="shared" ref="AD106:AD120" si="129">$W106*J106</f>
        <v>324384.99179438635</v>
      </c>
      <c r="AE106" s="5">
        <f t="shared" si="110"/>
        <v>-3243.8499179438631</v>
      </c>
      <c r="AF106" s="5">
        <f t="shared" si="110"/>
        <v>-35681.332810449312</v>
      </c>
      <c r="AG106" s="5">
        <f t="shared" si="119"/>
        <v>-12011.456981674732</v>
      </c>
      <c r="AH106" s="5">
        <f t="shared" si="111"/>
        <v>273448.35208431847</v>
      </c>
      <c r="AI106" s="42">
        <f t="shared" si="127"/>
        <v>0</v>
      </c>
      <c r="AJ106" s="42">
        <f t="shared" ref="AJ106:AJ121" si="130">$D$6*SUM(Y106:Z106,AD106:AE106)</f>
        <v>31504.49440031407</v>
      </c>
      <c r="AK106" s="42">
        <f t="shared" si="125"/>
        <v>304952.84648463252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357463.22355604806</v>
      </c>
      <c r="K107" s="11">
        <f t="shared" si="115"/>
        <v>3574.6322355604807</v>
      </c>
      <c r="L107" s="24">
        <f t="shared" si="121"/>
        <v>39319.834671278782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L'!$B$392:$AV$512, 13)</f>
        <v>23.473632330869577</v>
      </c>
      <c r="S107" s="46">
        <f>VLOOKUP(I107, '[1]Lapse Rates'!$A$4:$F$24, 6)</f>
        <v>8.7081910000000003E-4</v>
      </c>
      <c r="T107" s="33">
        <f t="shared" ref="T107:T121" si="131">W106</f>
        <v>0.90746395829870519</v>
      </c>
      <c r="U107" s="33">
        <f t="shared" si="122"/>
        <v>2.1301475310619367E-2</v>
      </c>
      <c r="V107" s="39">
        <f t="shared" si="117"/>
        <v>7.9023694744811599E-4</v>
      </c>
      <c r="W107" s="32">
        <f t="shared" si="123"/>
        <v>0.88537224604063769</v>
      </c>
      <c r="X107" s="32"/>
      <c r="Y107" s="5">
        <f t="shared" si="128"/>
        <v>0</v>
      </c>
      <c r="Z107" s="5">
        <f t="shared" si="118"/>
        <v>5.4650111214227088</v>
      </c>
      <c r="AA107" s="5">
        <f t="shared" si="124"/>
        <v>0</v>
      </c>
      <c r="AB107" s="5">
        <f t="shared" si="108"/>
        <v>5.331968423608072</v>
      </c>
      <c r="AC107" s="32"/>
      <c r="AD107" s="5">
        <f t="shared" si="129"/>
        <v>316488.01711674489</v>
      </c>
      <c r="AE107" s="5">
        <f t="shared" si="110"/>
        <v>-3164.8801711674487</v>
      </c>
      <c r="AF107" s="5">
        <f t="shared" si="110"/>
        <v>-34812.690336856635</v>
      </c>
      <c r="AG107" s="5">
        <f>-U107*M107</f>
        <v>-12828.366174838991</v>
      </c>
      <c r="AH107" s="5">
        <f t="shared" si="111"/>
        <v>265682.08043388184</v>
      </c>
      <c r="AI107" s="42">
        <f t="shared" si="127"/>
        <v>0</v>
      </c>
      <c r="AJ107" s="42">
        <f t="shared" si="130"/>
        <v>30737.535851952161</v>
      </c>
      <c r="AK107" s="42">
        <f t="shared" si="125"/>
        <v>296419.616285834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357463.22355604806</v>
      </c>
      <c r="K108" s="11">
        <f t="shared" si="115"/>
        <v>3574.6322355604807</v>
      </c>
      <c r="L108" s="24">
        <f t="shared" si="121"/>
        <v>39319.834671278782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L'!$B$392:$AV$512, 13)</f>
        <v>25.741155124661809</v>
      </c>
      <c r="S108" s="46">
        <f>VLOOKUP(I108, '[1]Lapse Rates'!$A$4:$F$24, 6)</f>
        <v>7.8743759999999998E-4</v>
      </c>
      <c r="T108" s="33">
        <f t="shared" si="131"/>
        <v>0.88537224604063769</v>
      </c>
      <c r="U108" s="33">
        <f t="shared" si="122"/>
        <v>2.2790504328402295E-2</v>
      </c>
      <c r="V108" s="39">
        <f t="shared" si="117"/>
        <v>6.9717539652884922E-4</v>
      </c>
      <c r="W108" s="32">
        <f t="shared" si="123"/>
        <v>0.86188456631570654</v>
      </c>
      <c r="X108" s="32"/>
      <c r="Y108" s="5">
        <f t="shared" si="128"/>
        <v>0</v>
      </c>
      <c r="Z108" s="5">
        <f t="shared" si="118"/>
        <v>5.331968423608072</v>
      </c>
      <c r="AA108" s="5">
        <f t="shared" si="124"/>
        <v>0</v>
      </c>
      <c r="AB108" s="5">
        <f t="shared" si="108"/>
        <v>5.1905188048774162</v>
      </c>
      <c r="AC108" s="32"/>
      <c r="AD108" s="5">
        <f t="shared" si="129"/>
        <v>308092.03540841892</v>
      </c>
      <c r="AE108" s="5">
        <f t="shared" si="110"/>
        <v>-3080.9203540841895</v>
      </c>
      <c r="AF108" s="5">
        <f t="shared" si="110"/>
        <v>-33889.158653260398</v>
      </c>
      <c r="AG108" s="5">
        <f t="shared" ref="AG108:AG121" si="132">-U108*M108</f>
        <v>-13725.102631189386</v>
      </c>
      <c r="AH108" s="5">
        <f t="shared" si="111"/>
        <v>257396.85376988497</v>
      </c>
      <c r="AI108" s="42">
        <f t="shared" si="127"/>
        <v>0</v>
      </c>
      <c r="AJ108" s="42">
        <f t="shared" si="130"/>
        <v>29922.113452932597</v>
      </c>
      <c r="AK108" s="42">
        <f t="shared" si="125"/>
        <v>287318.96722281759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357463.22355604806</v>
      </c>
      <c r="K109" s="11">
        <f t="shared" si="115"/>
        <v>3574.6322355604807</v>
      </c>
      <c r="L109" s="24">
        <f t="shared" si="121"/>
        <v>39319.834671278782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L'!$B$392:$AV$512, 13)</f>
        <v>28.347464535257426</v>
      </c>
      <c r="S109" s="46">
        <f>VLOOKUP(I109, '[1]Lapse Rates'!$A$4:$F$24, 6)</f>
        <v>7.0183349999999997E-4</v>
      </c>
      <c r="T109" s="33">
        <f t="shared" si="131"/>
        <v>0.86188456631570654</v>
      </c>
      <c r="U109" s="33">
        <f t="shared" si="122"/>
        <v>2.4432242177120221E-2</v>
      </c>
      <c r="V109" s="39">
        <f t="shared" si="117"/>
        <v>6.0489946177333441E-4</v>
      </c>
      <c r="W109" s="32">
        <f t="shared" si="123"/>
        <v>0.83684742467681295</v>
      </c>
      <c r="X109" s="32"/>
      <c r="Y109" s="5">
        <f t="shared" si="128"/>
        <v>0</v>
      </c>
      <c r="Z109" s="5">
        <f t="shared" si="118"/>
        <v>5.1905188048774162</v>
      </c>
      <c r="AA109" s="5">
        <f t="shared" si="124"/>
        <v>0</v>
      </c>
      <c r="AB109" s="5">
        <f t="shared" si="108"/>
        <v>5.0397378771569237</v>
      </c>
      <c r="AC109" s="32"/>
      <c r="AD109" s="5">
        <f t="shared" si="129"/>
        <v>299142.17804955068</v>
      </c>
      <c r="AE109" s="5">
        <f t="shared" si="110"/>
        <v>-2991.4217804955069</v>
      </c>
      <c r="AF109" s="5">
        <f t="shared" si="110"/>
        <v>-32904.702383377706</v>
      </c>
      <c r="AG109" s="5">
        <f t="shared" si="132"/>
        <v>-14713.804774084934</v>
      </c>
      <c r="AH109" s="5">
        <f t="shared" si="111"/>
        <v>248532.24911159254</v>
      </c>
      <c r="AI109" s="42">
        <f t="shared" si="127"/>
        <v>0</v>
      </c>
      <c r="AJ109" s="42">
        <f t="shared" si="130"/>
        <v>29052.898379889073</v>
      </c>
      <c r="AK109" s="42">
        <f t="shared" si="125"/>
        <v>277585.14749148162</v>
      </c>
    </row>
    <row r="110" spans="1:39" ht="15" x14ac:dyDescent="0.2">
      <c r="A110" s="12"/>
      <c r="B110" s="13">
        <v>1</v>
      </c>
      <c r="C110" s="10">
        <f>$H$100*0.14+$B$113</f>
        <v>50043.731377960226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357463.22355604806</v>
      </c>
      <c r="K110" s="11">
        <f t="shared" si="115"/>
        <v>3574.6322355604807</v>
      </c>
      <c r="L110" s="24">
        <f t="shared" si="121"/>
        <v>39319.834671278782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L'!$B$392:$AV$512, 13)</f>
        <v>31.343380063870683</v>
      </c>
      <c r="S110" s="46">
        <f>VLOOKUP(I110, '[1]Lapse Rates'!$A$4:$F$24, 6)</f>
        <v>6.5742610000000005E-4</v>
      </c>
      <c r="T110" s="33">
        <f t="shared" si="131"/>
        <v>0.83684742467681295</v>
      </c>
      <c r="U110" s="33">
        <f t="shared" si="122"/>
        <v>2.622962688711674E-2</v>
      </c>
      <c r="V110" s="39">
        <f t="shared" si="117"/>
        <v>5.5016533870032097E-4</v>
      </c>
      <c r="W110" s="32">
        <f t="shared" si="123"/>
        <v>0.81006763245099589</v>
      </c>
      <c r="X110" s="32"/>
      <c r="Y110" s="5">
        <f t="shared" si="128"/>
        <v>0</v>
      </c>
      <c r="Z110" s="5">
        <f t="shared" si="118"/>
        <v>5.0397378771569237</v>
      </c>
      <c r="AA110" s="5">
        <f t="shared" si="124"/>
        <v>0</v>
      </c>
      <c r="AB110" s="5">
        <f t="shared" si="108"/>
        <v>4.8784622022333082</v>
      </c>
      <c r="AC110" s="32"/>
      <c r="AD110" s="5">
        <f t="shared" si="129"/>
        <v>289569.38719434891</v>
      </c>
      <c r="AE110" s="5">
        <f t="shared" si="110"/>
        <v>-2895.6938719434893</v>
      </c>
      <c r="AF110" s="5">
        <f t="shared" si="110"/>
        <v>-31851.725380527387</v>
      </c>
      <c r="AG110" s="5">
        <f t="shared" si="132"/>
        <v>-15796.241970601428</v>
      </c>
      <c r="AH110" s="5">
        <f t="shared" si="111"/>
        <v>239025.72597127658</v>
      </c>
      <c r="AI110" s="42">
        <f t="shared" si="127"/>
        <v>0</v>
      </c>
      <c r="AJ110" s="42">
        <f t="shared" si="130"/>
        <v>28123.183713213719</v>
      </c>
      <c r="AK110" s="42">
        <f t="shared" si="125"/>
        <v>267148.9096844903</v>
      </c>
    </row>
    <row r="111" spans="1:39" ht="15" x14ac:dyDescent="0.2">
      <c r="A111" s="12"/>
      <c r="B111" s="70" t="s">
        <v>49</v>
      </c>
      <c r="C111" s="10">
        <f>$H$100*0.11+$B$113</f>
        <v>39319.834671278782</v>
      </c>
      <c r="D111" s="1"/>
      <c r="E111" s="1"/>
      <c r="F111" s="1"/>
      <c r="I111" s="2">
        <f t="shared" si="113"/>
        <v>10</v>
      </c>
      <c r="J111" s="11">
        <f t="shared" si="114"/>
        <v>357463.22355604806</v>
      </c>
      <c r="K111" s="11">
        <f t="shared" si="115"/>
        <v>3574.6322355604807</v>
      </c>
      <c r="L111" s="24">
        <f t="shared" si="121"/>
        <v>39319.834671278782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L'!$B$392:$AV$512, 13)</f>
        <v>34.903218597739944</v>
      </c>
      <c r="S111" s="46">
        <f>VLOOKUP(I111, '[1]Lapse Rates'!$A$4:$F$24, 6)</f>
        <v>5.9033320000000003E-4</v>
      </c>
      <c r="T111" s="33">
        <f t="shared" si="131"/>
        <v>0.81006763245099589</v>
      </c>
      <c r="U111" s="33">
        <f t="shared" si="122"/>
        <v>2.8273967654390768E-2</v>
      </c>
      <c r="V111" s="39">
        <f t="shared" si="117"/>
        <v>4.7820981768122026E-4</v>
      </c>
      <c r="W111" s="32">
        <f t="shared" si="123"/>
        <v>0.78131545497892385</v>
      </c>
      <c r="X111" s="32"/>
      <c r="Y111" s="5">
        <f t="shared" si="128"/>
        <v>0</v>
      </c>
      <c r="Z111" s="5">
        <f t="shared" si="118"/>
        <v>4.8784622022333082</v>
      </c>
      <c r="AA111" s="5">
        <f t="shared" si="124"/>
        <v>0</v>
      </c>
      <c r="AB111" s="5">
        <f t="shared" si="108"/>
        <v>4.7053082513650235</v>
      </c>
      <c r="AC111" s="32"/>
      <c r="AD111" s="5">
        <f t="shared" si="129"/>
        <v>279291.54115092644</v>
      </c>
      <c r="AE111" s="5">
        <f t="shared" si="110"/>
        <v>-2792.9154115092647</v>
      </c>
      <c r="AF111" s="5">
        <f t="shared" si="110"/>
        <v>-30721.194515886247</v>
      </c>
      <c r="AG111" s="5">
        <f t="shared" si="132"/>
        <v>-17027.403266536097</v>
      </c>
      <c r="AH111" s="5">
        <f>SUM(AD111:AG111)</f>
        <v>228750.0279569948</v>
      </c>
      <c r="AI111" s="42">
        <f t="shared" si="127"/>
        <v>0</v>
      </c>
      <c r="AJ111" s="42">
        <f t="shared" si="130"/>
        <v>27124.993762178859</v>
      </c>
      <c r="AK111" s="42">
        <f t="shared" si="125"/>
        <v>255875.02171917367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357463.22355604806</v>
      </c>
      <c r="K112" s="11">
        <f t="shared" si="115"/>
        <v>3574.6322355604807</v>
      </c>
      <c r="L112" s="24">
        <f t="shared" si="121"/>
        <v>39319.834671278782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L'!$B$392:$AV$512, 13)</f>
        <v>38.990791069468003</v>
      </c>
      <c r="S112" s="46">
        <f>VLOOKUP(I112, '[1]Lapse Rates'!$A$4:$F$24, 6)</f>
        <v>5.0522920000000001E-4</v>
      </c>
      <c r="T112" s="33">
        <f t="shared" si="131"/>
        <v>0.78131545497892385</v>
      </c>
      <c r="U112" s="33">
        <f t="shared" si="122"/>
        <v>3.046410766442955E-2</v>
      </c>
      <c r="V112" s="39">
        <f t="shared" si="117"/>
        <v>3.9474338226663775E-4</v>
      </c>
      <c r="W112" s="32">
        <f t="shared" si="123"/>
        <v>0.75045660393222768</v>
      </c>
      <c r="X112" s="31"/>
      <c r="Y112" s="5">
        <f t="shared" si="128"/>
        <v>0</v>
      </c>
      <c r="Z112" s="5">
        <f t="shared" si="118"/>
        <v>4.7053082513650235</v>
      </c>
      <c r="AA112" s="5">
        <f t="shared" si="124"/>
        <v>0</v>
      </c>
      <c r="AB112" s="5">
        <f t="shared" si="108"/>
        <v>4.5194673012950153</v>
      </c>
      <c r="AC112" s="32"/>
      <c r="AD112" s="5">
        <f t="shared" si="129"/>
        <v>268260.63678053854</v>
      </c>
      <c r="AE112" s="5">
        <f t="shared" si="110"/>
        <v>-2682.6063678053852</v>
      </c>
      <c r="AF112" s="5">
        <f t="shared" si="110"/>
        <v>-29507.829594584535</v>
      </c>
      <c r="AG112" s="5">
        <f t="shared" si="132"/>
        <v>-18346.369094641745</v>
      </c>
      <c r="AH112" s="5">
        <f t="shared" ref="AH112:AH121" si="133">SUM(AD112:AG112)</f>
        <v>217723.83172350688</v>
      </c>
      <c r="AI112" s="42">
        <f t="shared" si="127"/>
        <v>0</v>
      </c>
      <c r="AJ112" s="42">
        <f t="shared" si="130"/>
        <v>26053.666374228582</v>
      </c>
      <c r="AK112" s="42">
        <f t="shared" ref="AK112:AK121" si="134">SUM(AH112:AJ112)</f>
        <v>243777.49809773546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357463.22355604806</v>
      </c>
      <c r="K113" s="11">
        <f t="shared" si="115"/>
        <v>3574.6322355604807</v>
      </c>
      <c r="L113" s="24">
        <f t="shared" si="121"/>
        <v>39319.834671278782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L'!$B$392:$AV$512, 13)</f>
        <v>43.663550862856809</v>
      </c>
      <c r="S113" s="46">
        <f>VLOOKUP(I113, '[1]Lapse Rates'!$A$4:$F$24, 6)</f>
        <v>4.8306569999999999E-4</v>
      </c>
      <c r="T113" s="33">
        <f t="shared" si="131"/>
        <v>0.75045660393222768</v>
      </c>
      <c r="U113" s="33">
        <f t="shared" si="122"/>
        <v>3.2767600096161607E-2</v>
      </c>
      <c r="V113" s="39">
        <f t="shared" si="117"/>
        <v>3.6251984469814433E-4</v>
      </c>
      <c r="W113" s="32">
        <f t="shared" si="123"/>
        <v>0.71732648399136789</v>
      </c>
      <c r="X113" s="31"/>
      <c r="Y113" s="5">
        <f t="shared" si="128"/>
        <v>0</v>
      </c>
      <c r="Z113" s="5">
        <f t="shared" si="118"/>
        <v>4.5194673012950153</v>
      </c>
      <c r="AA113" s="5">
        <f t="shared" si="124"/>
        <v>0</v>
      </c>
      <c r="AB113" s="5">
        <f t="shared" si="108"/>
        <v>4.3199481112763749</v>
      </c>
      <c r="AC113" s="32"/>
      <c r="AD113" s="5">
        <f t="shared" si="129"/>
        <v>256417.83730968027</v>
      </c>
      <c r="AE113" s="5">
        <f t="shared" si="110"/>
        <v>-2564.1783730968027</v>
      </c>
      <c r="AF113" s="5">
        <f t="shared" si="110"/>
        <v>-28205.158755870292</v>
      </c>
      <c r="AG113" s="5">
        <f t="shared" si="132"/>
        <v>-19733.599038311309</v>
      </c>
      <c r="AH113" s="5">
        <f t="shared" si="133"/>
        <v>205914.90114240185</v>
      </c>
      <c r="AI113" s="42">
        <f t="shared" si="127"/>
        <v>0</v>
      </c>
      <c r="AJ113" s="42">
        <f t="shared" si="130"/>
        <v>24903.487301421097</v>
      </c>
      <c r="AK113" s="42">
        <f t="shared" si="134"/>
        <v>230818.38844382294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357463.22355604806</v>
      </c>
      <c r="K114" s="11">
        <f t="shared" si="115"/>
        <v>3574.6322355604807</v>
      </c>
      <c r="L114" s="24">
        <f t="shared" si="121"/>
        <v>39319.834671278782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L'!$B$392:$AV$512, 13)</f>
        <v>49.036597144090415</v>
      </c>
      <c r="S114" s="46">
        <f>VLOOKUP(I114, '[1]Lapse Rates'!$A$4:$F$24, 6)</f>
        <v>4.5965829999999999E-4</v>
      </c>
      <c r="T114" s="33">
        <f t="shared" si="131"/>
        <v>0.71732648399136789</v>
      </c>
      <c r="U114" s="33">
        <f t="shared" si="122"/>
        <v>3.5175249816271528E-2</v>
      </c>
      <c r="V114" s="39">
        <f t="shared" si="117"/>
        <v>3.2972507217644939E-4</v>
      </c>
      <c r="W114" s="32">
        <f t="shared" si="123"/>
        <v>0.68182150910291994</v>
      </c>
      <c r="X114" s="31"/>
      <c r="Y114" s="5">
        <f t="shared" si="128"/>
        <v>0</v>
      </c>
      <c r="Z114" s="5">
        <f t="shared" si="118"/>
        <v>4.3199481112763749</v>
      </c>
      <c r="AA114" s="5">
        <f t="shared" si="124"/>
        <v>0</v>
      </c>
      <c r="AB114" s="5">
        <f t="shared" si="108"/>
        <v>4.1061268560554236</v>
      </c>
      <c r="AC114" s="32"/>
      <c r="AD114" s="5">
        <f t="shared" si="129"/>
        <v>243726.11453377912</v>
      </c>
      <c r="AE114" s="5">
        <f t="shared" si="110"/>
        <v>-2437.2611453377913</v>
      </c>
      <c r="AF114" s="5">
        <f t="shared" si="110"/>
        <v>-26809.109013248613</v>
      </c>
      <c r="AG114" s="5">
        <f t="shared" si="132"/>
        <v>-21183.555521603386</v>
      </c>
      <c r="AH114" s="5">
        <f t="shared" si="133"/>
        <v>193296.18885358932</v>
      </c>
      <c r="AI114" s="42">
        <f t="shared" si="127"/>
        <v>0</v>
      </c>
      <c r="AJ114" s="42">
        <f t="shared" si="130"/>
        <v>23670.860304315811</v>
      </c>
      <c r="AK114" s="42">
        <f t="shared" si="134"/>
        <v>216967.04915790513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357463.22355604806</v>
      </c>
      <c r="K115" s="11">
        <f t="shared" si="115"/>
        <v>3574.6322355604807</v>
      </c>
      <c r="L115" s="24">
        <f t="shared" si="121"/>
        <v>39319.834671278782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L'!$B$392:$AV$512, 13)</f>
        <v>55.007403646638444</v>
      </c>
      <c r="S115" s="46">
        <f>VLOOKUP(I115, '[1]Lapse Rates'!$A$4:$F$24, 6)</f>
        <v>3.6747819999999998E-4</v>
      </c>
      <c r="T115" s="33">
        <f t="shared" si="131"/>
        <v>0.68182150910291994</v>
      </c>
      <c r="U115" s="33">
        <f t="shared" si="122"/>
        <v>3.7505230966184487E-2</v>
      </c>
      <c r="V115" s="39">
        <f t="shared" si="117"/>
        <v>2.5055454088642463E-4</v>
      </c>
      <c r="W115" s="32">
        <f t="shared" si="123"/>
        <v>0.64406572359584902</v>
      </c>
      <c r="X115" s="31"/>
      <c r="Y115" s="5">
        <f t="shared" si="128"/>
        <v>0</v>
      </c>
      <c r="Z115" s="5">
        <f t="shared" si="118"/>
        <v>4.1061268560554236</v>
      </c>
      <c r="AA115" s="5">
        <f t="shared" si="124"/>
        <v>0</v>
      </c>
      <c r="AB115" s="5">
        <f t="shared" si="108"/>
        <v>3.8787505665540456</v>
      </c>
      <c r="AC115" s="32"/>
      <c r="AD115" s="5">
        <f t="shared" si="129"/>
        <v>230229.80973853084</v>
      </c>
      <c r="AE115" s="5">
        <f t="shared" si="110"/>
        <v>-2302.2980973853082</v>
      </c>
      <c r="AF115" s="5">
        <f t="shared" si="110"/>
        <v>-25324.557769226321</v>
      </c>
      <c r="AG115" s="5">
        <f t="shared" si="132"/>
        <v>-22586.737739534317</v>
      </c>
      <c r="AH115" s="5">
        <f t="shared" si="133"/>
        <v>180016.2161323849</v>
      </c>
      <c r="AI115" s="42">
        <f t="shared" si="127"/>
        <v>0</v>
      </c>
      <c r="AJ115" s="42">
        <f t="shared" si="130"/>
        <v>22360.091703040958</v>
      </c>
      <c r="AK115" s="42">
        <f t="shared" si="134"/>
        <v>202376.30783542586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357463.22355604806</v>
      </c>
      <c r="K116" s="11">
        <f t="shared" si="115"/>
        <v>3574.6322355604807</v>
      </c>
      <c r="L116" s="24">
        <f t="shared" si="121"/>
        <v>39319.834671278782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L'!$B$392:$AV$512, 13)</f>
        <v>61.609300280942989</v>
      </c>
      <c r="S116" s="46">
        <f>VLOOKUP(I116, '[1]Lapse Rates'!$A$4:$F$24, 6)</f>
        <v>3.9775519999999998E-4</v>
      </c>
      <c r="T116" s="33">
        <f t="shared" si="131"/>
        <v>0.64406572359584902</v>
      </c>
      <c r="U116" s="33">
        <f t="shared" si="122"/>
        <v>3.9680438565679488E-2</v>
      </c>
      <c r="V116" s="39">
        <f t="shared" si="117"/>
        <v>2.5618049070201163E-4</v>
      </c>
      <c r="W116" s="32">
        <f t="shared" si="123"/>
        <v>0.60412910453946755</v>
      </c>
      <c r="X116" s="31"/>
      <c r="Y116" s="5">
        <f t="shared" si="128"/>
        <v>0</v>
      </c>
      <c r="Z116" s="5">
        <f t="shared" si="118"/>
        <v>3.8787505665540456</v>
      </c>
      <c r="AA116" s="5">
        <f t="shared" si="124"/>
        <v>0</v>
      </c>
      <c r="AB116" s="5">
        <f t="shared" si="108"/>
        <v>3.6382406649769901</v>
      </c>
      <c r="AC116" s="32"/>
      <c r="AD116" s="5">
        <f t="shared" si="129"/>
        <v>215953.93715270681</v>
      </c>
      <c r="AE116" s="5">
        <f t="shared" si="110"/>
        <v>-2159.5393715270684</v>
      </c>
      <c r="AF116" s="5">
        <f t="shared" si="110"/>
        <v>-23754.25651059956</v>
      </c>
      <c r="AG116" s="5">
        <f t="shared" si="132"/>
        <v>-23896.710836970593</v>
      </c>
      <c r="AH116" s="5">
        <f t="shared" si="133"/>
        <v>166143.43043360958</v>
      </c>
      <c r="AI116" s="42">
        <f t="shared" si="127"/>
        <v>0</v>
      </c>
      <c r="AJ116" s="42">
        <f t="shared" si="130"/>
        <v>20973.610927764315</v>
      </c>
      <c r="AK116" s="42">
        <f t="shared" si="134"/>
        <v>187117.04136137391</v>
      </c>
    </row>
    <row r="117" spans="1:37" ht="15" x14ac:dyDescent="0.2">
      <c r="I117" s="2">
        <f t="shared" si="113"/>
        <v>16</v>
      </c>
      <c r="J117" s="11">
        <f t="shared" si="114"/>
        <v>357463.22355604806</v>
      </c>
      <c r="K117" s="11">
        <f t="shared" si="115"/>
        <v>3574.6322355604807</v>
      </c>
      <c r="L117" s="24">
        <f t="shared" si="121"/>
        <v>39319.834671278782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L'!$B$392:$AV$512, 13)</f>
        <v>68.76266552593043</v>
      </c>
      <c r="S117" s="46">
        <f>VLOOKUP(I117, '[1]Lapse Rates'!$A$4:$F$24, 6)</f>
        <v>2.516404E-4</v>
      </c>
      <c r="T117" s="33">
        <f t="shared" si="131"/>
        <v>0.60412910453946755</v>
      </c>
      <c r="U117" s="33">
        <f t="shared" si="122"/>
        <v>4.1541527549927265E-2</v>
      </c>
      <c r="V117" s="39">
        <f t="shared" si="117"/>
        <v>1.5202328951795344E-4</v>
      </c>
      <c r="W117" s="32">
        <f t="shared" si="123"/>
        <v>0.56243555370002229</v>
      </c>
      <c r="X117" s="31"/>
      <c r="Y117" s="5">
        <f t="shared" si="128"/>
        <v>0</v>
      </c>
      <c r="Z117" s="5">
        <f t="shared" si="118"/>
        <v>3.6382406649769901</v>
      </c>
      <c r="AA117" s="5">
        <f t="shared" si="124"/>
        <v>0</v>
      </c>
      <c r="AB117" s="5">
        <f t="shared" si="108"/>
        <v>3.3871500106921073</v>
      </c>
      <c r="AC117" s="32"/>
      <c r="AD117" s="5">
        <f t="shared" si="129"/>
        <v>201050.02606814075</v>
      </c>
      <c r="AE117" s="5">
        <f t="shared" si="110"/>
        <v>-2010.5002606814076</v>
      </c>
      <c r="AF117" s="5">
        <f t="shared" si="110"/>
        <v>-22114.872984734015</v>
      </c>
      <c r="AG117" s="5">
        <f t="shared" si="132"/>
        <v>-25017.512594865148</v>
      </c>
      <c r="AH117" s="5">
        <f t="shared" si="133"/>
        <v>151907.14022786019</v>
      </c>
      <c r="AI117" s="42">
        <f t="shared" si="127"/>
        <v>0</v>
      </c>
      <c r="AJ117" s="42">
        <f t="shared" si="130"/>
        <v>19526.134393120996</v>
      </c>
      <c r="AK117" s="42">
        <f t="shared" si="134"/>
        <v>171433.27462098119</v>
      </c>
    </row>
    <row r="118" spans="1:37" ht="15" x14ac:dyDescent="0.2">
      <c r="I118" s="2">
        <f t="shared" si="113"/>
        <v>17</v>
      </c>
      <c r="J118" s="11">
        <f t="shared" si="114"/>
        <v>357463.22355604806</v>
      </c>
      <c r="K118" s="11">
        <f t="shared" si="115"/>
        <v>3574.6322355604807</v>
      </c>
      <c r="L118" s="24">
        <f t="shared" si="121"/>
        <v>39319.834671278782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L'!$B$392:$AV$512, 13)</f>
        <v>76.57190208720084</v>
      </c>
      <c r="S118" s="46">
        <f>VLOOKUP(I118, '[1]Lapse Rates'!$A$4:$F$24, 6)</f>
        <v>2.7508159999999998E-4</v>
      </c>
      <c r="T118" s="33">
        <f t="shared" si="131"/>
        <v>0.56243555370002229</v>
      </c>
      <c r="U118" s="33">
        <f t="shared" si="122"/>
        <v>4.3066760148278697E-2</v>
      </c>
      <c r="V118" s="39">
        <f t="shared" si="117"/>
        <v>1.5471567200868805E-4</v>
      </c>
      <c r="W118" s="32">
        <f t="shared" si="123"/>
        <v>0.51921407787973495</v>
      </c>
      <c r="X118" s="31"/>
      <c r="Y118" s="5">
        <f t="shared" si="128"/>
        <v>0</v>
      </c>
      <c r="Z118" s="5">
        <f t="shared" si="118"/>
        <v>3.3871500106921073</v>
      </c>
      <c r="AA118" s="5">
        <f t="shared" si="124"/>
        <v>0</v>
      </c>
      <c r="AB118" s="5">
        <f t="shared" si="108"/>
        <v>3.126857749074349</v>
      </c>
      <c r="AC118" s="32"/>
      <c r="AD118" s="5">
        <f t="shared" si="129"/>
        <v>185599.93799457105</v>
      </c>
      <c r="AE118" s="5">
        <f t="shared" si="110"/>
        <v>-1855.9993799457104</v>
      </c>
      <c r="AF118" s="5">
        <f t="shared" si="110"/>
        <v>-20415.411701231646</v>
      </c>
      <c r="AG118" s="5">
        <f t="shared" si="132"/>
        <v>-25936.051897337733</v>
      </c>
      <c r="AH118" s="5">
        <f t="shared" si="133"/>
        <v>137392.47501605598</v>
      </c>
      <c r="AI118" s="42">
        <f t="shared" si="127"/>
        <v>0</v>
      </c>
      <c r="AJ118" s="42">
        <f t="shared" si="130"/>
        <v>18025.612657510796</v>
      </c>
      <c r="AK118" s="42">
        <f t="shared" si="134"/>
        <v>155418.08767356677</v>
      </c>
    </row>
    <row r="119" spans="1:37" ht="15" x14ac:dyDescent="0.2">
      <c r="I119" s="2">
        <f t="shared" si="113"/>
        <v>18</v>
      </c>
      <c r="J119" s="11">
        <f t="shared" si="114"/>
        <v>357463.22355604806</v>
      </c>
      <c r="K119" s="11">
        <f t="shared" si="115"/>
        <v>3574.6322355604807</v>
      </c>
      <c r="L119" s="24">
        <f t="shared" si="121"/>
        <v>39319.834671278782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L'!$B$392:$AV$512, 13)</f>
        <v>85.307852911935043</v>
      </c>
      <c r="S119" s="46">
        <f>VLOOKUP(I119, '[1]Lapse Rates'!$A$4:$F$24, 6)</f>
        <v>2.0998619999999999E-4</v>
      </c>
      <c r="T119" s="33">
        <f t="shared" si="131"/>
        <v>0.51921407787973495</v>
      </c>
      <c r="U119" s="33">
        <f t="shared" si="122"/>
        <v>4.429303818557042E-2</v>
      </c>
      <c r="V119" s="39">
        <f t="shared" si="117"/>
        <v>1.090277912004696E-4</v>
      </c>
      <c r="W119" s="32">
        <f t="shared" si="123"/>
        <v>0.47481201190296407</v>
      </c>
      <c r="X119" s="31"/>
      <c r="Y119" s="5">
        <f t="shared" si="128"/>
        <v>0</v>
      </c>
      <c r="Z119" s="5">
        <f t="shared" si="128"/>
        <v>3.126857749074349</v>
      </c>
      <c r="AA119" s="5">
        <f t="shared" si="124"/>
        <v>0</v>
      </c>
      <c r="AB119" s="5">
        <f t="shared" si="108"/>
        <v>2.8594556311631014</v>
      </c>
      <c r="AC119" s="32"/>
      <c r="AD119" s="5">
        <f t="shared" si="129"/>
        <v>169727.8323579662</v>
      </c>
      <c r="AE119" s="5">
        <f t="shared" si="110"/>
        <v>-1697.2783235796621</v>
      </c>
      <c r="AF119" s="5">
        <f t="shared" si="110"/>
        <v>-18669.529807961801</v>
      </c>
      <c r="AG119" s="5">
        <f t="shared" si="132"/>
        <v>-26674.552093457889</v>
      </c>
      <c r="AH119" s="5">
        <f t="shared" si="133"/>
        <v>122686.47213296682</v>
      </c>
      <c r="AI119" s="42">
        <f t="shared" si="127"/>
        <v>0</v>
      </c>
      <c r="AJ119" s="42">
        <f t="shared" si="130"/>
        <v>16484.104095518502</v>
      </c>
      <c r="AK119" s="42">
        <f t="shared" si="134"/>
        <v>139170.57622848533</v>
      </c>
    </row>
    <row r="120" spans="1:37" ht="15" x14ac:dyDescent="0.2">
      <c r="I120" s="2">
        <f t="shared" si="113"/>
        <v>19</v>
      </c>
      <c r="J120" s="11">
        <f t="shared" si="114"/>
        <v>357463.22355604806</v>
      </c>
      <c r="K120" s="11">
        <f t="shared" si="115"/>
        <v>3574.6322355604807</v>
      </c>
      <c r="L120" s="24">
        <f t="shared" si="121"/>
        <v>39319.834671278782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L'!$B$392:$AV$512, 13)</f>
        <v>95.067255025035692</v>
      </c>
      <c r="S120" s="46">
        <f>VLOOKUP(I120, '[1]Lapse Rates'!$A$4:$F$24, 6)</f>
        <v>1.6037285799999999E-2</v>
      </c>
      <c r="T120" s="33">
        <f t="shared" si="131"/>
        <v>0.47481201190296407</v>
      </c>
      <c r="U120" s="33">
        <f t="shared" si="122"/>
        <v>4.5139074624529374E-2</v>
      </c>
      <c r="V120" s="39">
        <f t="shared" si="117"/>
        <v>7.6146959361608358E-3</v>
      </c>
      <c r="W120" s="32">
        <f t="shared" si="123"/>
        <v>0.42205824134227388</v>
      </c>
      <c r="X120" s="31"/>
      <c r="Y120" s="5">
        <f t="shared" si="128"/>
        <v>0</v>
      </c>
      <c r="Z120" s="5">
        <f t="shared" si="128"/>
        <v>2.8594556311631014</v>
      </c>
      <c r="AA120" s="5">
        <f t="shared" si="124"/>
        <v>0</v>
      </c>
      <c r="AB120" s="5">
        <f t="shared" si="108"/>
        <v>2.5417571262531626</v>
      </c>
      <c r="AC120" s="32"/>
      <c r="AD120" s="5">
        <f t="shared" si="129"/>
        <v>150870.29947860574</v>
      </c>
      <c r="AE120" s="5">
        <f t="shared" si="110"/>
        <v>-1508.7029947860574</v>
      </c>
      <c r="AF120" s="5">
        <f t="shared" si="110"/>
        <v>-16595.26027122889</v>
      </c>
      <c r="AG120" s="5">
        <f t="shared" si="132"/>
        <v>-27184.059772055702</v>
      </c>
      <c r="AH120" s="5">
        <f t="shared" si="133"/>
        <v>105582.2764405351</v>
      </c>
      <c r="AI120" s="42">
        <f t="shared" si="127"/>
        <v>0</v>
      </c>
      <c r="AJ120" s="42">
        <f t="shared" si="130"/>
        <v>14652.653127660129</v>
      </c>
      <c r="AK120" s="42">
        <f t="shared" si="134"/>
        <v>120234.92956819524</v>
      </c>
    </row>
    <row r="121" spans="1:37" ht="15" x14ac:dyDescent="0.2">
      <c r="I121" s="2">
        <f t="shared" si="113"/>
        <v>20</v>
      </c>
      <c r="J121" s="11">
        <f t="shared" si="114"/>
        <v>357463.22355604806</v>
      </c>
      <c r="K121" s="11">
        <f t="shared" si="115"/>
        <v>3574.6322355604807</v>
      </c>
      <c r="L121" s="24">
        <f t="shared" si="121"/>
        <v>39319.834671278782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L'!$B$392:$AV$512, 13)</f>
        <v>106.01156507912314</v>
      </c>
      <c r="S121" s="46">
        <f>VLOOKUP(I121, '[1]Lapse Rates'!$A$4:$F$24, 6)</f>
        <v>0</v>
      </c>
      <c r="T121" s="33">
        <f t="shared" si="131"/>
        <v>0.42205824134227388</v>
      </c>
      <c r="U121" s="33">
        <f t="shared" si="122"/>
        <v>4.474305471923673E-2</v>
      </c>
      <c r="V121" s="39">
        <f t="shared" si="117"/>
        <v>0</v>
      </c>
      <c r="W121" s="32">
        <f t="shared" si="123"/>
        <v>0.37731518662303715</v>
      </c>
      <c r="X121" s="31"/>
      <c r="Y121" s="5">
        <f t="shared" si="128"/>
        <v>0</v>
      </c>
      <c r="Z121" s="5">
        <f t="shared" si="128"/>
        <v>2.5417571262531626</v>
      </c>
      <c r="AA121" s="5">
        <f t="shared" si="124"/>
        <v>0</v>
      </c>
      <c r="AB121" s="5">
        <f t="shared" si="108"/>
        <v>2.2723014752480504</v>
      </c>
      <c r="AC121" s="32"/>
      <c r="AD121" s="5">
        <f>$W121*J121</f>
        <v>134876.30290692273</v>
      </c>
      <c r="AE121" s="5">
        <f t="shared" si="110"/>
        <v>-1348.7630290692273</v>
      </c>
      <c r="AF121" s="5">
        <f t="shared" si="110"/>
        <v>-14835.97075698052</v>
      </c>
      <c r="AG121" s="5">
        <f t="shared" si="132"/>
        <v>-26945.565100511216</v>
      </c>
      <c r="AH121" s="5">
        <f t="shared" si="133"/>
        <v>91746.004020361768</v>
      </c>
      <c r="AI121" s="42">
        <f t="shared" si="127"/>
        <v>0</v>
      </c>
      <c r="AJ121" s="42">
        <f t="shared" si="130"/>
        <v>13099.301008391514</v>
      </c>
      <c r="AK121" s="42">
        <f t="shared" si="134"/>
        <v>104845.30502875328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5598705.6423475593</v>
      </c>
      <c r="AE124" s="21">
        <f t="shared" ref="AE124:AK124" si="135">SUM(AE101:AE121)</f>
        <v>-191881.62543419385</v>
      </c>
      <c r="AF124" s="21">
        <f t="shared" si="135"/>
        <v>-587888.10845492687</v>
      </c>
      <c r="AG124" s="21">
        <f t="shared" si="135"/>
        <v>-364453.72004670999</v>
      </c>
      <c r="AH124" s="21">
        <f t="shared" si="135"/>
        <v>4454482.1884117266</v>
      </c>
      <c r="AI124" s="21">
        <f t="shared" si="135"/>
        <v>0</v>
      </c>
      <c r="AJ124" s="21">
        <f t="shared" si="135"/>
        <v>509378.18090117897</v>
      </c>
      <c r="AK124" s="21">
        <f t="shared" si="135"/>
        <v>4963860.3693129048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2894766.6349010607</v>
      </c>
      <c r="AE126" s="21">
        <f t="shared" ref="AE126:AK126" si="136">AE101+NPV($D$6,AE102:AE121)</f>
        <v>-165156.34905618581</v>
      </c>
      <c r="AF126" s="21">
        <f t="shared" si="136"/>
        <v>-293918.44123327424</v>
      </c>
      <c r="AG126" s="21">
        <f t="shared" si="136"/>
        <v>-130441.29679328114</v>
      </c>
      <c r="AH126" s="21">
        <f t="shared" si="136"/>
        <v>2305250.5478183203</v>
      </c>
      <c r="AI126" s="21">
        <f t="shared" si="136"/>
        <v>0</v>
      </c>
      <c r="AJ126" s="21">
        <f t="shared" si="136"/>
        <v>246738.80930046874</v>
      </c>
      <c r="AK126" s="21">
        <f t="shared" si="136"/>
        <v>2551989.3571187882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4219088.5090641659</v>
      </c>
      <c r="AE128" s="21">
        <f t="shared" ref="AE128:AK128" si="137">AE101+NPV($D$7,AE102:AE121)</f>
        <v>-178209.02795947168</v>
      </c>
      <c r="AF128" s="21">
        <f t="shared" si="137"/>
        <v>-437493.81981037091</v>
      </c>
      <c r="AG128" s="21">
        <f t="shared" si="137"/>
        <v>-238128.32262712144</v>
      </c>
      <c r="AH128" s="21">
        <f t="shared" si="137"/>
        <v>3365257.3386672023</v>
      </c>
      <c r="AI128" s="21">
        <f t="shared" si="137"/>
        <v>0</v>
      </c>
      <c r="AJ128" s="21">
        <f t="shared" si="137"/>
        <v>375376.61450684979</v>
      </c>
      <c r="AK128" s="21">
        <f t="shared" si="137"/>
        <v>3740633.9531740528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348024.96774114744</v>
      </c>
    </row>
    <row r="132" spans="1:39" ht="15" x14ac:dyDescent="0.2">
      <c r="G132" s="58" t="s">
        <v>113</v>
      </c>
      <c r="H132" s="57"/>
      <c r="I132" s="57"/>
      <c r="J132" s="11">
        <f>H$131</f>
        <v>348024.96774114744</v>
      </c>
      <c r="K132" s="11">
        <f>J132*$C$10</f>
        <v>139209.98709645899</v>
      </c>
      <c r="L132" s="24">
        <f>$C$141</f>
        <v>48905.0466719752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348024.96774114744</v>
      </c>
      <c r="AE132" s="5">
        <f>-$W132*K132</f>
        <v>-139209.98709645899</v>
      </c>
      <c r="AF132" s="5">
        <f>-$W132*L132</f>
        <v>-48905.0466719752</v>
      </c>
      <c r="AG132" s="5"/>
      <c r="AH132" s="5">
        <f>SUM(AD132:AG132)</f>
        <v>159909.93397271325</v>
      </c>
      <c r="AI132" s="42">
        <f>Y132-AA132</f>
        <v>0</v>
      </c>
      <c r="AJ132" s="42"/>
      <c r="AK132" s="42">
        <f>SUM(AH132:AJ132)</f>
        <v>159909.93397271325</v>
      </c>
      <c r="AL132" s="6" t="s">
        <v>39</v>
      </c>
      <c r="AM132" s="36">
        <f>AK159</f>
        <v>3761807.8600231055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348024.96774114744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L'!$B$392:$AV$512, 16)</f>
        <v>12.896267267796784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1.2896267267796784E-2</v>
      </c>
      <c r="V133" s="39">
        <f>MIN(S133*T133,T133-U133)</f>
        <v>1.1402544E-3</v>
      </c>
      <c r="W133" s="32">
        <f>T133-SUM(U133:V133)</f>
        <v>0.98596347833220321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5.937757995925244</v>
      </c>
      <c r="AC133" s="32"/>
      <c r="AD133" s="5">
        <f t="shared" ref="AD133:AD135" si="146">$W133*J133</f>
        <v>343139.90774051455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-7766.5061404179896</v>
      </c>
      <c r="AH133" s="5">
        <f t="shared" ref="AH133:AH141" si="148">SUM(AD133:AG133)</f>
        <v>335373.40160009655</v>
      </c>
      <c r="AI133" s="42">
        <f>-M133*$W132*(N133-N132)/1000</f>
        <v>0</v>
      </c>
      <c r="AJ133" s="42">
        <f>$D$6*SUM(Y133:Z133,AD133:AE133)</f>
        <v>33662.61573599348</v>
      </c>
      <c r="AK133" s="42">
        <f t="shared" ref="AK133" si="149">SUM(AH133:AJ133)</f>
        <v>369036.01733609004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348024.96774114744</v>
      </c>
      <c r="K134" s="11">
        <f t="shared" ref="K134:K152" si="151">J134*$C$11</f>
        <v>3480.2496774114743</v>
      </c>
      <c r="L134" s="24">
        <f>$C$142</f>
        <v>38464.297639740769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L'!$B$392:$AV$512, 16)</f>
        <v>14.148494568678737</v>
      </c>
      <c r="S134" s="46">
        <f>VLOOKUP(I134, '[1]Lapse Rates'!$A$4:$F$24, 6)</f>
        <v>1.1150343000000001E-3</v>
      </c>
      <c r="T134" s="33">
        <f>W133</f>
        <v>0.98596347833220321</v>
      </c>
      <c r="U134" s="33">
        <f>T134*R134/1000</f>
        <v>1.3949898918098773E-2</v>
      </c>
      <c r="V134" s="39">
        <f t="shared" ref="V134:V152" si="152">MIN(S134*T134,T134-U134)</f>
        <v>1.0993830968877136E-3</v>
      </c>
      <c r="W134" s="32">
        <f>T134-SUM(U134:V134)</f>
        <v>0.97091419631721676</v>
      </c>
      <c r="X134" s="32"/>
      <c r="Y134" s="5">
        <f t="shared" ref="Y134:Z149" si="153">AA133</f>
        <v>0</v>
      </c>
      <c r="Z134" s="5">
        <f t="shared" si="153"/>
        <v>5.937757995925244</v>
      </c>
      <c r="AA134" s="5">
        <f>O134*W134</f>
        <v>0</v>
      </c>
      <c r="AB134" s="5">
        <f t="shared" si="145"/>
        <v>5.8471268553392113</v>
      </c>
      <c r="AC134" s="32"/>
      <c r="AD134" s="5">
        <f t="shared" si="146"/>
        <v>337902.38185272145</v>
      </c>
      <c r="AE134" s="5">
        <f t="shared" si="147"/>
        <v>-3379.0238185272146</v>
      </c>
      <c r="AF134" s="5">
        <f t="shared" si="147"/>
        <v>-37345.532629795125</v>
      </c>
      <c r="AG134" s="5">
        <f t="shared" ref="AG134:AG137" si="154">-U134*M134</f>
        <v>-8401.0336755477056</v>
      </c>
      <c r="AH134" s="5">
        <f t="shared" si="148"/>
        <v>288776.79172885139</v>
      </c>
      <c r="AI134" s="42">
        <f>-M134*($W133*N134-$W132*N133)/1000</f>
        <v>0</v>
      </c>
      <c r="AJ134" s="42">
        <f t="shared" ref="AJ134:AJ135" si="155">$D$6*SUM(Y134:Z134,AD134:AE134)</f>
        <v>32817.323917213856</v>
      </c>
      <c r="AK134" s="42">
        <f>SUM(AH134:AJ134)</f>
        <v>321594.11564606521</v>
      </c>
      <c r="AL134" s="48" t="s">
        <v>59</v>
      </c>
      <c r="AM134" s="54">
        <f>AK159/AD159</f>
        <v>0.89152711518928773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348024.96774114744</v>
      </c>
      <c r="K135" s="11">
        <f t="shared" si="151"/>
        <v>3480.2496774114743</v>
      </c>
      <c r="L135" s="24">
        <f t="shared" ref="L135:L152" si="156">$C$142</f>
        <v>38464.297639740769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L'!$B$392:$AV$512, 16)</f>
        <v>15.483300970274868</v>
      </c>
      <c r="S135" s="46">
        <f>VLOOKUP(I135, '[1]Lapse Rates'!$A$4:$F$24, 6)</f>
        <v>9.1335750000000001E-4</v>
      </c>
      <c r="T135" s="33">
        <f t="shared" ref="T135:T136" si="157">W134</f>
        <v>0.97091419631721676</v>
      </c>
      <c r="U135" s="33">
        <f t="shared" ref="U135:U152" si="158">T135*R135/1000</f>
        <v>1.5032956717892006E-2</v>
      </c>
      <c r="V135" s="39">
        <f t="shared" si="152"/>
        <v>8.8679176306280234E-4</v>
      </c>
      <c r="W135" s="32">
        <f t="shared" ref="W135:W152" si="159">T135-SUM(U135:V135)</f>
        <v>0.95499444783626197</v>
      </c>
      <c r="X135" s="32"/>
      <c r="Y135" s="5">
        <f t="shared" si="153"/>
        <v>0</v>
      </c>
      <c r="Z135" s="5">
        <f t="shared" si="153"/>
        <v>5.8471268553392113</v>
      </c>
      <c r="AA135" s="5">
        <f t="shared" ref="AA135:AA152" si="160">O135*W135</f>
        <v>0</v>
      </c>
      <c r="AB135" s="5">
        <f t="shared" si="145"/>
        <v>5.7512535132598419</v>
      </c>
      <c r="AC135" s="32"/>
      <c r="AD135" s="5">
        <f t="shared" si="146"/>
        <v>332361.91190119</v>
      </c>
      <c r="AE135" s="5">
        <f t="shared" si="147"/>
        <v>-3323.6191190118998</v>
      </c>
      <c r="AF135" s="5">
        <f>-$W135*L135</f>
        <v>-36733.190685873873</v>
      </c>
      <c r="AG135" s="5">
        <f t="shared" si="154"/>
        <v>-9053.2824912593842</v>
      </c>
      <c r="AH135" s="5">
        <f t="shared" si="148"/>
        <v>283251.81960504485</v>
      </c>
      <c r="AI135" s="42">
        <f>-M135*($W134*N135-$W133*N134)/1000</f>
        <v>0</v>
      </c>
      <c r="AJ135" s="42">
        <f t="shared" si="155"/>
        <v>32279.230125076181</v>
      </c>
      <c r="AK135" s="42">
        <f t="shared" ref="AK135:AK142" si="161">SUM(AH135:AJ135)</f>
        <v>315531.04973012104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348024.96774114744</v>
      </c>
      <c r="K136" s="11">
        <f t="shared" si="151"/>
        <v>3480.2496774114743</v>
      </c>
      <c r="L136" s="24">
        <f t="shared" si="156"/>
        <v>38464.297639740769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L'!$B$392:$AV$512, 16)</f>
        <v>16.90047455759251</v>
      </c>
      <c r="S136" s="46">
        <f>VLOOKUP(I136, '[1]Lapse Rates'!$A$4:$F$24, 6)</f>
        <v>8.7679360000000005E-4</v>
      </c>
      <c r="T136" s="33">
        <f t="shared" si="157"/>
        <v>0.95499444783626197</v>
      </c>
      <c r="U136" s="33">
        <f t="shared" si="158"/>
        <v>1.6139859368298853E-2</v>
      </c>
      <c r="V136" s="39">
        <f t="shared" si="152"/>
        <v>8.3733301989836844E-4</v>
      </c>
      <c r="W136" s="32">
        <f t="shared" si="159"/>
        <v>0.9380172554480648</v>
      </c>
      <c r="X136" s="32"/>
      <c r="Y136" s="5">
        <f>AA135</f>
        <v>0</v>
      </c>
      <c r="Z136" s="5">
        <f t="shared" si="153"/>
        <v>5.7512535132598419</v>
      </c>
      <c r="AA136" s="5">
        <f t="shared" si="160"/>
        <v>0</v>
      </c>
      <c r="AB136" s="5">
        <f t="shared" si="145"/>
        <v>5.6490119373123262</v>
      </c>
      <c r="AC136" s="32"/>
      <c r="AD136" s="5">
        <f>$W136*J136</f>
        <v>326453.42506795243</v>
      </c>
      <c r="AE136" s="5">
        <f t="shared" si="147"/>
        <v>-3264.5342506795241</v>
      </c>
      <c r="AF136" s="5">
        <f t="shared" si="147"/>
        <v>-36080.174904767111</v>
      </c>
      <c r="AG136" s="5">
        <f t="shared" si="154"/>
        <v>-9719.891367511249</v>
      </c>
      <c r="AH136" s="5">
        <f t="shared" si="148"/>
        <v>277388.82454499451</v>
      </c>
      <c r="AI136" s="42">
        <f t="shared" ref="AI136:AI152" si="163">-M136*($W135*N136-$W134*N135)/1000</f>
        <v>0</v>
      </c>
      <c r="AJ136" s="42">
        <f>$D$6*SUM(Y136:Z136,AD136:AE136)</f>
        <v>31705.394387144122</v>
      </c>
      <c r="AK136" s="42">
        <f t="shared" si="161"/>
        <v>309094.21893213864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348024.96774114744</v>
      </c>
      <c r="K137" s="11">
        <f t="shared" si="151"/>
        <v>3480.2496774114743</v>
      </c>
      <c r="L137" s="24">
        <f t="shared" si="156"/>
        <v>38464.297639740769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L'!$B$392:$AV$512, 16)</f>
        <v>18.493574001804308</v>
      </c>
      <c r="S137" s="46">
        <f>VLOOKUP(I137, '[1]Lapse Rates'!$A$4:$F$24, 6)</f>
        <v>8.7786349999999995E-4</v>
      </c>
      <c r="T137" s="33">
        <f>W136</f>
        <v>0.9380172554480648</v>
      </c>
      <c r="U137" s="33">
        <f t="shared" si="158"/>
        <v>1.7347291528598163E-2</v>
      </c>
      <c r="V137" s="39">
        <f t="shared" si="152"/>
        <v>8.2345111092803217E-4</v>
      </c>
      <c r="W137" s="32">
        <f t="shared" si="159"/>
        <v>0.91984651280853857</v>
      </c>
      <c r="X137" s="32"/>
      <c r="Y137" s="5">
        <f t="shared" ref="Y137:Z152" si="164">AA136</f>
        <v>0</v>
      </c>
      <c r="Z137" s="5">
        <f t="shared" si="153"/>
        <v>5.6490119373123262</v>
      </c>
      <c r="AA137" s="5">
        <f t="shared" si="160"/>
        <v>0</v>
      </c>
      <c r="AB137" s="5">
        <f t="shared" si="145"/>
        <v>5.5395824556217335</v>
      </c>
      <c r="AC137" s="32"/>
      <c r="AD137" s="5">
        <f t="shared" ref="AD137:AD151" si="165">$W137*J137</f>
        <v>320129.55294699862</v>
      </c>
      <c r="AE137" s="5">
        <f t="shared" si="147"/>
        <v>-3201.2955294699859</v>
      </c>
      <c r="AF137" s="5">
        <f t="shared" si="147"/>
        <v>-35381.250051545248</v>
      </c>
      <c r="AG137" s="5">
        <f t="shared" si="154"/>
        <v>-10447.042029976143</v>
      </c>
      <c r="AH137" s="5">
        <f t="shared" si="148"/>
        <v>271099.96533600724</v>
      </c>
      <c r="AI137" s="42">
        <f t="shared" si="163"/>
        <v>0</v>
      </c>
      <c r="AJ137" s="42">
        <f t="shared" ref="AJ137:AJ152" si="166">$D$6*SUM(Y137:Z137,AD137:AE137)</f>
        <v>31091.216220730614</v>
      </c>
      <c r="AK137" s="42">
        <f t="shared" si="161"/>
        <v>302191.18155673787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348024.96774114744</v>
      </c>
      <c r="K138" s="11">
        <f t="shared" si="151"/>
        <v>3480.2496774114743</v>
      </c>
      <c r="L138" s="24">
        <f t="shared" si="156"/>
        <v>38464.297639740769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L'!$B$392:$AV$512, 16)</f>
        <v>20.287214248435941</v>
      </c>
      <c r="S138" s="46">
        <f>VLOOKUP(I138, '[1]Lapse Rates'!$A$4:$F$24, 6)</f>
        <v>8.7081910000000003E-4</v>
      </c>
      <c r="T138" s="33">
        <f t="shared" ref="T138:T152" si="167">W137</f>
        <v>0.91984651280853857</v>
      </c>
      <c r="U138" s="33">
        <f t="shared" si="158"/>
        <v>1.8661123281023494E-2</v>
      </c>
      <c r="V138" s="39">
        <f t="shared" si="152"/>
        <v>8.0101991242207001E-4</v>
      </c>
      <c r="W138" s="32">
        <f t="shared" si="159"/>
        <v>0.90038436961509305</v>
      </c>
      <c r="X138" s="32"/>
      <c r="Y138" s="5">
        <f t="shared" si="164"/>
        <v>0</v>
      </c>
      <c r="Z138" s="5">
        <f t="shared" si="153"/>
        <v>5.5395824556217335</v>
      </c>
      <c r="AA138" s="5">
        <f t="shared" si="160"/>
        <v>0</v>
      </c>
      <c r="AB138" s="5">
        <f t="shared" si="145"/>
        <v>5.4223757852892787</v>
      </c>
      <c r="AC138" s="32"/>
      <c r="AD138" s="5">
        <f t="shared" si="165"/>
        <v>313356.24118992611</v>
      </c>
      <c r="AE138" s="5">
        <f t="shared" si="147"/>
        <v>-3133.5624118992614</v>
      </c>
      <c r="AF138" s="5">
        <f t="shared" si="147"/>
        <v>-34632.652383045301</v>
      </c>
      <c r="AG138" s="5">
        <f>-U138*M138</f>
        <v>-11238.269612407497</v>
      </c>
      <c r="AH138" s="5">
        <f t="shared" si="148"/>
        <v>264351.75678257406</v>
      </c>
      <c r="AI138" s="42">
        <f t="shared" si="163"/>
        <v>0</v>
      </c>
      <c r="AJ138" s="42">
        <f t="shared" si="166"/>
        <v>30433.388221163332</v>
      </c>
      <c r="AK138" s="42">
        <f t="shared" si="161"/>
        <v>294785.14500373742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348024.96774114744</v>
      </c>
      <c r="K139" s="11">
        <f t="shared" si="151"/>
        <v>3480.2496774114743</v>
      </c>
      <c r="L139" s="24">
        <f t="shared" si="156"/>
        <v>38464.297639740769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L'!$B$392:$AV$512, 16)</f>
        <v>22.339080200276509</v>
      </c>
      <c r="S139" s="46">
        <f>VLOOKUP(I139, '[1]Lapse Rates'!$A$4:$F$24, 6)</f>
        <v>7.8743759999999998E-4</v>
      </c>
      <c r="T139" s="33">
        <f t="shared" si="167"/>
        <v>0.90038436961509305</v>
      </c>
      <c r="U139" s="33">
        <f t="shared" si="158"/>
        <v>2.0113758643906972E-2</v>
      </c>
      <c r="V139" s="39">
        <f t="shared" si="152"/>
        <v>7.0899650708722175E-4</v>
      </c>
      <c r="W139" s="32">
        <f t="shared" si="159"/>
        <v>0.87956161446409886</v>
      </c>
      <c r="X139" s="32"/>
      <c r="Y139" s="5">
        <f t="shared" si="164"/>
        <v>0</v>
      </c>
      <c r="Z139" s="5">
        <f t="shared" si="153"/>
        <v>5.4223757852892787</v>
      </c>
      <c r="AA139" s="5">
        <f t="shared" si="160"/>
        <v>0</v>
      </c>
      <c r="AB139" s="5">
        <f t="shared" si="145"/>
        <v>5.2969751151709978</v>
      </c>
      <c r="AC139" s="32"/>
      <c r="AD139" s="5">
        <f t="shared" si="165"/>
        <v>306109.40250021958</v>
      </c>
      <c r="AE139" s="5">
        <f t="shared" si="147"/>
        <v>-3061.0940250021954</v>
      </c>
      <c r="AF139" s="5">
        <f t="shared" si="147"/>
        <v>-33831.719731238016</v>
      </c>
      <c r="AG139" s="5">
        <f t="shared" ref="AG139:AG152" si="168">-U139*M139</f>
        <v>-12113.088754361452</v>
      </c>
      <c r="AH139" s="5">
        <f t="shared" si="148"/>
        <v>257103.49998961791</v>
      </c>
      <c r="AI139" s="42">
        <f t="shared" si="163"/>
        <v>0</v>
      </c>
      <c r="AJ139" s="42">
        <f t="shared" si="166"/>
        <v>29729.570996483366</v>
      </c>
      <c r="AK139" s="42">
        <f t="shared" si="161"/>
        <v>286833.07098610129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348024.96774114744</v>
      </c>
      <c r="K140" s="11">
        <f t="shared" si="151"/>
        <v>3480.2496774114743</v>
      </c>
      <c r="L140" s="24">
        <f t="shared" si="156"/>
        <v>38464.297639740769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L'!$B$392:$AV$512, 16)</f>
        <v>24.702404230628442</v>
      </c>
      <c r="S140" s="46">
        <f>VLOOKUP(I140, '[1]Lapse Rates'!$A$4:$F$24, 6)</f>
        <v>7.0183349999999997E-4</v>
      </c>
      <c r="T140" s="33">
        <f t="shared" si="167"/>
        <v>0.87956161446409886</v>
      </c>
      <c r="U140" s="33">
        <f t="shared" si="158"/>
        <v>2.1727286546236339E-2</v>
      </c>
      <c r="V140" s="39">
        <f t="shared" si="152"/>
        <v>6.1730580634498911E-4</v>
      </c>
      <c r="W140" s="32">
        <f t="shared" si="159"/>
        <v>0.85721702211151751</v>
      </c>
      <c r="X140" s="32"/>
      <c r="Y140" s="5">
        <f t="shared" si="164"/>
        <v>0</v>
      </c>
      <c r="Z140" s="5">
        <f t="shared" si="153"/>
        <v>5.2969751151709978</v>
      </c>
      <c r="AA140" s="5">
        <f t="shared" si="160"/>
        <v>0</v>
      </c>
      <c r="AB140" s="5">
        <f t="shared" si="145"/>
        <v>5.1624095000919707</v>
      </c>
      <c r="AC140" s="32"/>
      <c r="AD140" s="5">
        <f t="shared" si="165"/>
        <v>298332.92646752333</v>
      </c>
      <c r="AE140" s="5">
        <f t="shared" si="147"/>
        <v>-2983.3292646752334</v>
      </c>
      <c r="AF140" s="5">
        <f t="shared" si="147"/>
        <v>-32972.250680349651</v>
      </c>
      <c r="AG140" s="5">
        <f t="shared" si="168"/>
        <v>-13084.802049453365</v>
      </c>
      <c r="AH140" s="5">
        <f t="shared" si="148"/>
        <v>249292.5444730451</v>
      </c>
      <c r="AI140" s="42">
        <f t="shared" si="163"/>
        <v>0</v>
      </c>
      <c r="AJ140" s="42">
        <f t="shared" si="166"/>
        <v>28974.315118858205</v>
      </c>
      <c r="AK140" s="42">
        <f t="shared" si="161"/>
        <v>278266.85959190328</v>
      </c>
    </row>
    <row r="141" spans="1:39" ht="15" x14ac:dyDescent="0.2">
      <c r="A141" s="12"/>
      <c r="B141" s="13">
        <v>1</v>
      </c>
      <c r="C141" s="10">
        <f>$H$131*0.14+$B$144</f>
        <v>48905.0466719752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348024.96774114744</v>
      </c>
      <c r="K141" s="11">
        <f t="shared" si="151"/>
        <v>3480.2496774114743</v>
      </c>
      <c r="L141" s="24">
        <f t="shared" si="156"/>
        <v>38464.297639740769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L'!$B$392:$AV$512, 16)</f>
        <v>27.425291454243666</v>
      </c>
      <c r="S141" s="46">
        <f>VLOOKUP(I141, '[1]Lapse Rates'!$A$4:$F$24, 6)</f>
        <v>6.5742610000000005E-4</v>
      </c>
      <c r="T141" s="33">
        <f t="shared" si="167"/>
        <v>0.85721702211151751</v>
      </c>
      <c r="U141" s="33">
        <f t="shared" si="158"/>
        <v>2.3509426670947207E-2</v>
      </c>
      <c r="V141" s="39">
        <f t="shared" si="152"/>
        <v>5.6355684370038874E-4</v>
      </c>
      <c r="W141" s="32">
        <f t="shared" si="159"/>
        <v>0.83314403859686992</v>
      </c>
      <c r="X141" s="32"/>
      <c r="Y141" s="5">
        <f t="shared" si="164"/>
        <v>0</v>
      </c>
      <c r="Z141" s="5">
        <f t="shared" si="153"/>
        <v>5.1624095000919707</v>
      </c>
      <c r="AA141" s="5">
        <f t="shared" si="160"/>
        <v>0</v>
      </c>
      <c r="AB141" s="5">
        <f t="shared" si="145"/>
        <v>5.0174350122015436</v>
      </c>
      <c r="AC141" s="32"/>
      <c r="AD141" s="5">
        <f t="shared" si="165"/>
        <v>289954.92715640494</v>
      </c>
      <c r="AE141" s="5">
        <f t="shared" si="147"/>
        <v>-2899.5492715640494</v>
      </c>
      <c r="AF141" s="5">
        <f t="shared" si="147"/>
        <v>-32046.300277365677</v>
      </c>
      <c r="AG141" s="5">
        <f t="shared" si="168"/>
        <v>-14158.058514617866</v>
      </c>
      <c r="AH141" s="5">
        <f t="shared" si="148"/>
        <v>240851.01909285734</v>
      </c>
      <c r="AI141" s="42">
        <f t="shared" si="163"/>
        <v>0</v>
      </c>
      <c r="AJ141" s="42">
        <f t="shared" si="166"/>
        <v>28160.639002874854</v>
      </c>
      <c r="AK141" s="42">
        <f t="shared" si="161"/>
        <v>269011.65809573221</v>
      </c>
    </row>
    <row r="142" spans="1:39" ht="15" x14ac:dyDescent="0.2">
      <c r="A142" s="12"/>
      <c r="B142" s="70" t="s">
        <v>49</v>
      </c>
      <c r="C142" s="10">
        <f>$H$131*0.11+$B$144</f>
        <v>38464.297639740769</v>
      </c>
      <c r="D142" s="1"/>
      <c r="E142" s="1"/>
      <c r="F142" s="1"/>
      <c r="I142" s="2">
        <f t="shared" si="150"/>
        <v>10</v>
      </c>
      <c r="J142" s="11">
        <f t="shared" si="140"/>
        <v>348024.96774114744</v>
      </c>
      <c r="K142" s="11">
        <f t="shared" si="151"/>
        <v>3480.2496774114743</v>
      </c>
      <c r="L142" s="24">
        <f t="shared" si="156"/>
        <v>38464.297639740769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L'!$B$392:$AV$512, 16)</f>
        <v>30.665076320421335</v>
      </c>
      <c r="S142" s="46">
        <f>VLOOKUP(I142, '[1]Lapse Rates'!$A$4:$F$24, 6)</f>
        <v>5.9033320000000003E-4</v>
      </c>
      <c r="T142" s="33">
        <f t="shared" si="167"/>
        <v>0.83314403859686992</v>
      </c>
      <c r="U142" s="33">
        <f t="shared" si="158"/>
        <v>2.5548425529477076E-2</v>
      </c>
      <c r="V142" s="39">
        <f t="shared" si="152"/>
        <v>4.9183258636581375E-4</v>
      </c>
      <c r="W142" s="32">
        <f t="shared" si="159"/>
        <v>0.80710378048102704</v>
      </c>
      <c r="X142" s="32"/>
      <c r="Y142" s="5">
        <f t="shared" si="164"/>
        <v>0</v>
      </c>
      <c r="Z142" s="5">
        <f t="shared" si="153"/>
        <v>5.0174350122015436</v>
      </c>
      <c r="AA142" s="5">
        <f t="shared" si="160"/>
        <v>0</v>
      </c>
      <c r="AB142" s="5">
        <f t="shared" si="145"/>
        <v>4.860613026153084</v>
      </c>
      <c r="AC142" s="32"/>
      <c r="AD142" s="5">
        <f t="shared" si="165"/>
        <v>280892.26716566761</v>
      </c>
      <c r="AE142" s="5">
        <f t="shared" si="147"/>
        <v>-2808.9226716566759</v>
      </c>
      <c r="AF142" s="5">
        <f t="shared" si="147"/>
        <v>-31044.680038582221</v>
      </c>
      <c r="AG142" s="5">
        <f t="shared" si="168"/>
        <v>-15386.002758191451</v>
      </c>
      <c r="AH142" s="5">
        <f>SUM(AD142:AG142)</f>
        <v>231652.66169723729</v>
      </c>
      <c r="AI142" s="42">
        <f t="shared" si="163"/>
        <v>0</v>
      </c>
      <c r="AJ142" s="42">
        <f t="shared" si="166"/>
        <v>27280.468305237177</v>
      </c>
      <c r="AK142" s="42">
        <f t="shared" si="161"/>
        <v>258933.13000247447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348024.96774114744</v>
      </c>
      <c r="K143" s="11">
        <f t="shared" si="151"/>
        <v>3480.2496774114743</v>
      </c>
      <c r="L143" s="24">
        <f t="shared" si="156"/>
        <v>38464.297639740769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L'!$B$392:$AV$512, 16)</f>
        <v>34.395890611559686</v>
      </c>
      <c r="S143" s="46">
        <f>VLOOKUP(I143, '[1]Lapse Rates'!$A$4:$F$24, 6)</f>
        <v>5.0522920000000001E-4</v>
      </c>
      <c r="T143" s="33">
        <f t="shared" si="167"/>
        <v>0.80710378048102704</v>
      </c>
      <c r="U143" s="33">
        <f t="shared" si="158"/>
        <v>2.7761053345601687E-2</v>
      </c>
      <c r="V143" s="39">
        <f t="shared" si="152"/>
        <v>4.0777239732940493E-4</v>
      </c>
      <c r="W143" s="32">
        <f t="shared" si="159"/>
        <v>0.77893495473809593</v>
      </c>
      <c r="X143" s="31"/>
      <c r="Y143" s="5">
        <f t="shared" si="164"/>
        <v>0</v>
      </c>
      <c r="Z143" s="5">
        <f t="shared" si="153"/>
        <v>4.860613026153084</v>
      </c>
      <c r="AA143" s="5">
        <f t="shared" si="160"/>
        <v>0</v>
      </c>
      <c r="AB143" s="5">
        <f t="shared" si="145"/>
        <v>4.6909721885696873</v>
      </c>
      <c r="AC143" s="32"/>
      <c r="AD143" s="5">
        <f t="shared" si="165"/>
        <v>271088.81249517796</v>
      </c>
      <c r="AE143" s="5">
        <f t="shared" si="147"/>
        <v>-2710.8881249517799</v>
      </c>
      <c r="AF143" s="5">
        <f t="shared" si="147"/>
        <v>-29961.185941044125</v>
      </c>
      <c r="AG143" s="5">
        <f t="shared" si="168"/>
        <v>-16718.511395268357</v>
      </c>
      <c r="AH143" s="5">
        <f t="shared" ref="AH143:AH152" si="169">SUM(AD143:AG143)</f>
        <v>221698.22703391369</v>
      </c>
      <c r="AI143" s="42">
        <f t="shared" si="163"/>
        <v>0</v>
      </c>
      <c r="AJ143" s="42">
        <f t="shared" si="166"/>
        <v>26328.351206857053</v>
      </c>
      <c r="AK143" s="42">
        <f t="shared" ref="AK143:AK152" si="170">SUM(AH143:AJ143)</f>
        <v>248026.57824077073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348024.96774114744</v>
      </c>
      <c r="K144" s="11">
        <f t="shared" si="151"/>
        <v>3480.2496774114743</v>
      </c>
      <c r="L144" s="24">
        <f t="shared" si="156"/>
        <v>38464.297639740769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L'!$B$392:$AV$512, 16)</f>
        <v>38.674290217891659</v>
      </c>
      <c r="S144" s="46">
        <f>VLOOKUP(I144, '[1]Lapse Rates'!$A$4:$F$24, 6)</f>
        <v>4.8306569999999999E-4</v>
      </c>
      <c r="T144" s="33">
        <f t="shared" si="167"/>
        <v>0.77893495473809593</v>
      </c>
      <c r="U144" s="33">
        <f t="shared" si="158"/>
        <v>3.0124756500401424E-2</v>
      </c>
      <c r="V144" s="39">
        <f t="shared" si="152"/>
        <v>3.7627675916502662E-4</v>
      </c>
      <c r="W144" s="32">
        <f t="shared" si="159"/>
        <v>0.7484339214785295</v>
      </c>
      <c r="X144" s="31"/>
      <c r="Y144" s="5">
        <f t="shared" si="164"/>
        <v>0</v>
      </c>
      <c r="Z144" s="5">
        <f t="shared" si="153"/>
        <v>4.6909721885696873</v>
      </c>
      <c r="AA144" s="5">
        <f t="shared" si="160"/>
        <v>0</v>
      </c>
      <c r="AB144" s="5">
        <f t="shared" si="145"/>
        <v>4.5072861209809334</v>
      </c>
      <c r="AC144" s="32"/>
      <c r="AD144" s="5">
        <f t="shared" si="165"/>
        <v>260473.69137894572</v>
      </c>
      <c r="AE144" s="5">
        <f t="shared" si="147"/>
        <v>-2604.736913789457</v>
      </c>
      <c r="AF144" s="5">
        <f t="shared" si="147"/>
        <v>-28787.985119428529</v>
      </c>
      <c r="AG144" s="5">
        <f t="shared" si="168"/>
        <v>-18142.001982480248</v>
      </c>
      <c r="AH144" s="5">
        <f t="shared" si="169"/>
        <v>210938.96736324744</v>
      </c>
      <c r="AI144" s="42">
        <f t="shared" si="163"/>
        <v>0</v>
      </c>
      <c r="AJ144" s="42">
        <f t="shared" si="166"/>
        <v>25297.404617403528</v>
      </c>
      <c r="AK144" s="42">
        <f t="shared" si="170"/>
        <v>236236.37198065096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348024.96774114744</v>
      </c>
      <c r="K145" s="11">
        <f t="shared" si="151"/>
        <v>3480.2496774114743</v>
      </c>
      <c r="L145" s="24">
        <f t="shared" si="156"/>
        <v>38464.297639740769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L'!$B$392:$AV$512, 16)</f>
        <v>43.608918891572927</v>
      </c>
      <c r="S145" s="46">
        <f>VLOOKUP(I145, '[1]Lapse Rates'!$A$4:$F$24, 6)</f>
        <v>4.5965829999999999E-4</v>
      </c>
      <c r="T145" s="33">
        <f t="shared" si="167"/>
        <v>0.7484339214785295</v>
      </c>
      <c r="U145" s="33">
        <f t="shared" si="158"/>
        <v>3.2638394177459056E-2</v>
      </c>
      <c r="V145" s="39">
        <f t="shared" si="152"/>
        <v>3.4402386400915437E-4</v>
      </c>
      <c r="W145" s="32">
        <f t="shared" si="159"/>
        <v>0.71545150343706132</v>
      </c>
      <c r="X145" s="31"/>
      <c r="Y145" s="5">
        <f t="shared" si="164"/>
        <v>0</v>
      </c>
      <c r="Z145" s="5">
        <f t="shared" si="153"/>
        <v>4.5072861209809334</v>
      </c>
      <c r="AA145" s="5">
        <f t="shared" si="160"/>
        <v>0</v>
      </c>
      <c r="AB145" s="5">
        <f t="shared" si="145"/>
        <v>4.3086564346339804</v>
      </c>
      <c r="AC145" s="32"/>
      <c r="AD145" s="5">
        <f t="shared" si="165"/>
        <v>248994.9864040387</v>
      </c>
      <c r="AE145" s="5">
        <f t="shared" si="147"/>
        <v>-2489.9498640403867</v>
      </c>
      <c r="AF145" s="5">
        <f t="shared" si="147"/>
        <v>-27519.339575003141</v>
      </c>
      <c r="AG145" s="5">
        <f t="shared" si="168"/>
        <v>-19655.78748709699</v>
      </c>
      <c r="AH145" s="5">
        <f t="shared" si="169"/>
        <v>199329.90947789818</v>
      </c>
      <c r="AI145" s="42">
        <f t="shared" si="163"/>
        <v>0</v>
      </c>
      <c r="AJ145" s="42">
        <f t="shared" si="166"/>
        <v>24182.586249342305</v>
      </c>
      <c r="AK145" s="42">
        <f t="shared" si="170"/>
        <v>223512.49572724049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348024.96774114744</v>
      </c>
      <c r="K146" s="11">
        <f t="shared" si="151"/>
        <v>3480.2496774114743</v>
      </c>
      <c r="L146" s="24">
        <f t="shared" si="156"/>
        <v>38464.297639740769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L'!$B$392:$AV$512, 16)</f>
        <v>49.115752162259973</v>
      </c>
      <c r="S146" s="46">
        <f>VLOOKUP(I146, '[1]Lapse Rates'!$A$4:$F$24, 6)</f>
        <v>3.6747819999999998E-4</v>
      </c>
      <c r="T146" s="33">
        <f t="shared" si="167"/>
        <v>0.71545150343706132</v>
      </c>
      <c r="U146" s="33">
        <f t="shared" si="158"/>
        <v>3.513993872693099E-2</v>
      </c>
      <c r="V146" s="39">
        <f t="shared" si="152"/>
        <v>2.6291283067034508E-4</v>
      </c>
      <c r="W146" s="32">
        <f t="shared" si="159"/>
        <v>0.68004865187945995</v>
      </c>
      <c r="X146" s="31"/>
      <c r="Y146" s="5">
        <f t="shared" si="164"/>
        <v>0</v>
      </c>
      <c r="Z146" s="5">
        <f t="shared" si="153"/>
        <v>4.3086564346339804</v>
      </c>
      <c r="AA146" s="5">
        <f t="shared" si="160"/>
        <v>0</v>
      </c>
      <c r="AB146" s="5">
        <f t="shared" si="145"/>
        <v>4.0954501957271532</v>
      </c>
      <c r="AC146" s="32"/>
      <c r="AD146" s="5">
        <f t="shared" si="165"/>
        <v>236673.91013275986</v>
      </c>
      <c r="AE146" s="5">
        <f t="shared" si="147"/>
        <v>-2366.7391013275983</v>
      </c>
      <c r="AF146" s="5">
        <f t="shared" si="147"/>
        <v>-26157.593755396003</v>
      </c>
      <c r="AG146" s="5">
        <f t="shared" si="168"/>
        <v>-21162.290159580924</v>
      </c>
      <c r="AH146" s="5">
        <f t="shared" si="169"/>
        <v>186987.28711645532</v>
      </c>
      <c r="AI146" s="42">
        <f t="shared" si="163"/>
        <v>0</v>
      </c>
      <c r="AJ146" s="42">
        <f t="shared" si="166"/>
        <v>22985.956157379744</v>
      </c>
      <c r="AK146" s="42">
        <f t="shared" si="170"/>
        <v>209973.24327383508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348024.96774114744</v>
      </c>
      <c r="K147" s="11">
        <f t="shared" si="151"/>
        <v>3480.2496774114743</v>
      </c>
      <c r="L147" s="24">
        <f t="shared" si="156"/>
        <v>38464.297639740769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L'!$B$392:$AV$512, 16)</f>
        <v>55.23108891031039</v>
      </c>
      <c r="S147" s="46">
        <f>VLOOKUP(I147, '[1]Lapse Rates'!$A$4:$F$24, 6)</f>
        <v>3.9775519999999998E-4</v>
      </c>
      <c r="T147" s="33">
        <f t="shared" si="167"/>
        <v>0.68004865187945995</v>
      </c>
      <c r="U147" s="33">
        <f t="shared" si="158"/>
        <v>3.7559827555291171E-2</v>
      </c>
      <c r="V147" s="39">
        <f t="shared" si="152"/>
        <v>2.7049288753804495E-4</v>
      </c>
      <c r="W147" s="32">
        <f t="shared" si="159"/>
        <v>0.64221833143663076</v>
      </c>
      <c r="X147" s="31"/>
      <c r="Y147" s="5">
        <f t="shared" si="164"/>
        <v>0</v>
      </c>
      <c r="Z147" s="5">
        <f t="shared" si="153"/>
        <v>4.0954501957271532</v>
      </c>
      <c r="AA147" s="5">
        <f t="shared" si="160"/>
        <v>0</v>
      </c>
      <c r="AB147" s="5">
        <f t="shared" si="145"/>
        <v>3.867625035227507</v>
      </c>
      <c r="AC147" s="32"/>
      <c r="AD147" s="5">
        <f t="shared" si="165"/>
        <v>223508.01408100696</v>
      </c>
      <c r="AE147" s="5">
        <f t="shared" si="147"/>
        <v>-2235.0801408100697</v>
      </c>
      <c r="AF147" s="5">
        <f t="shared" si="147"/>
        <v>-24702.477050076253</v>
      </c>
      <c r="AG147" s="5">
        <f t="shared" si="168"/>
        <v>-22619.617388795446</v>
      </c>
      <c r="AH147" s="5">
        <f t="shared" si="169"/>
        <v>173950.83950132519</v>
      </c>
      <c r="AI147" s="42">
        <f t="shared" si="163"/>
        <v>0</v>
      </c>
      <c r="AJ147" s="42">
        <f t="shared" si="166"/>
        <v>21707.276583197516</v>
      </c>
      <c r="AK147" s="42">
        <f t="shared" si="170"/>
        <v>195658.11608452271</v>
      </c>
    </row>
    <row r="148" spans="1:37" ht="15" x14ac:dyDescent="0.2">
      <c r="I148" s="2">
        <f t="shared" si="150"/>
        <v>16</v>
      </c>
      <c r="J148" s="11">
        <f t="shared" si="140"/>
        <v>348024.96774114744</v>
      </c>
      <c r="K148" s="11">
        <f t="shared" si="151"/>
        <v>3480.2496774114743</v>
      </c>
      <c r="L148" s="24">
        <f t="shared" si="156"/>
        <v>38464.297639740769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L'!$B$392:$AV$512, 16)</f>
        <v>61.890042993767956</v>
      </c>
      <c r="S148" s="46">
        <f>VLOOKUP(I148, '[1]Lapse Rates'!$A$4:$F$24, 6)</f>
        <v>2.516404E-4</v>
      </c>
      <c r="T148" s="33">
        <f t="shared" si="167"/>
        <v>0.64221833143663076</v>
      </c>
      <c r="U148" s="33">
        <f t="shared" si="158"/>
        <v>3.9746920143998998E-2</v>
      </c>
      <c r="V148" s="39">
        <f t="shared" si="152"/>
        <v>1.6160807781004634E-4</v>
      </c>
      <c r="W148" s="32">
        <f t="shared" si="159"/>
        <v>0.60230980321482175</v>
      </c>
      <c r="X148" s="31"/>
      <c r="Y148" s="5">
        <f t="shared" si="164"/>
        <v>0</v>
      </c>
      <c r="Z148" s="5">
        <f t="shared" si="153"/>
        <v>3.867625035227507</v>
      </c>
      <c r="AA148" s="5">
        <f t="shared" si="160"/>
        <v>0</v>
      </c>
      <c r="AB148" s="5">
        <f t="shared" si="145"/>
        <v>3.6272843048025889</v>
      </c>
      <c r="AC148" s="32"/>
      <c r="AD148" s="5">
        <f t="shared" si="165"/>
        <v>209618.84983401521</v>
      </c>
      <c r="AE148" s="5">
        <f t="shared" si="147"/>
        <v>-2096.1884983401519</v>
      </c>
      <c r="AF148" s="5">
        <f t="shared" si="147"/>
        <v>-23167.423542188597</v>
      </c>
      <c r="AG148" s="5">
        <f t="shared" si="168"/>
        <v>-23936.747971400371</v>
      </c>
      <c r="AH148" s="5">
        <f t="shared" si="169"/>
        <v>160418.48982208612</v>
      </c>
      <c r="AI148" s="42">
        <f t="shared" si="163"/>
        <v>0</v>
      </c>
      <c r="AJ148" s="42">
        <f t="shared" si="166"/>
        <v>20358.352491045684</v>
      </c>
      <c r="AK148" s="42">
        <f t="shared" si="170"/>
        <v>180776.84231313181</v>
      </c>
    </row>
    <row r="149" spans="1:37" ht="15" x14ac:dyDescent="0.2">
      <c r="I149" s="2">
        <f t="shared" si="150"/>
        <v>17</v>
      </c>
      <c r="J149" s="11">
        <f t="shared" si="140"/>
        <v>348024.96774114744</v>
      </c>
      <c r="K149" s="11">
        <f t="shared" si="151"/>
        <v>3480.2496774114743</v>
      </c>
      <c r="L149" s="24">
        <f t="shared" si="156"/>
        <v>38464.297639740769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L'!$B$392:$AV$512, 16)</f>
        <v>69.192878486221957</v>
      </c>
      <c r="S149" s="46">
        <f>VLOOKUP(I149, '[1]Lapse Rates'!$A$4:$F$24, 6)</f>
        <v>2.7508159999999998E-4</v>
      </c>
      <c r="T149" s="33">
        <f t="shared" si="167"/>
        <v>0.60230980321482175</v>
      </c>
      <c r="U149" s="33">
        <f t="shared" si="158"/>
        <v>4.1675549024903419E-2</v>
      </c>
      <c r="V149" s="39">
        <f t="shared" si="152"/>
        <v>1.6568434436401829E-4</v>
      </c>
      <c r="W149" s="32">
        <f t="shared" si="159"/>
        <v>0.56046856984555427</v>
      </c>
      <c r="X149" s="31"/>
      <c r="Y149" s="5">
        <f t="shared" si="164"/>
        <v>0</v>
      </c>
      <c r="Z149" s="5">
        <f t="shared" si="153"/>
        <v>3.6272843048025889</v>
      </c>
      <c r="AA149" s="5">
        <f t="shared" si="160"/>
        <v>0</v>
      </c>
      <c r="AB149" s="5">
        <f t="shared" si="145"/>
        <v>3.3753042634951829</v>
      </c>
      <c r="AC149" s="32"/>
      <c r="AD149" s="5">
        <f t="shared" si="165"/>
        <v>195057.05594042607</v>
      </c>
      <c r="AE149" s="5">
        <f t="shared" si="147"/>
        <v>-1950.5705594042606</v>
      </c>
      <c r="AF149" s="5">
        <f t="shared" si="147"/>
        <v>-21558.029888259236</v>
      </c>
      <c r="AG149" s="5">
        <f t="shared" si="168"/>
        <v>-25098.22421371856</v>
      </c>
      <c r="AH149" s="5">
        <f t="shared" si="169"/>
        <v>146450.231279044</v>
      </c>
      <c r="AI149" s="42">
        <f t="shared" si="163"/>
        <v>0</v>
      </c>
      <c r="AJ149" s="42">
        <f t="shared" si="166"/>
        <v>18944.102052468541</v>
      </c>
      <c r="AK149" s="42">
        <f t="shared" si="170"/>
        <v>165394.33333151255</v>
      </c>
    </row>
    <row r="150" spans="1:37" ht="15" x14ac:dyDescent="0.2">
      <c r="I150" s="2">
        <f t="shared" si="150"/>
        <v>18</v>
      </c>
      <c r="J150" s="11">
        <f t="shared" si="140"/>
        <v>348024.96774114744</v>
      </c>
      <c r="K150" s="11">
        <f t="shared" si="151"/>
        <v>3480.2496774114743</v>
      </c>
      <c r="L150" s="24">
        <f t="shared" si="156"/>
        <v>38464.297639740769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L'!$B$392:$AV$512, 16)</f>
        <v>77.39235107497116</v>
      </c>
      <c r="S150" s="46">
        <f>VLOOKUP(I150, '[1]Lapse Rates'!$A$4:$F$24, 6)</f>
        <v>2.0998619999999999E-4</v>
      </c>
      <c r="T150" s="33">
        <f t="shared" si="167"/>
        <v>0.56046856984555427</v>
      </c>
      <c r="U150" s="33">
        <f t="shared" si="158"/>
        <v>4.3375980323974134E-2</v>
      </c>
      <c r="V150" s="39">
        <f t="shared" si="152"/>
        <v>1.1769066520130252E-4</v>
      </c>
      <c r="W150" s="32">
        <f t="shared" si="159"/>
        <v>0.51697489885637882</v>
      </c>
      <c r="X150" s="31"/>
      <c r="Y150" s="5">
        <f t="shared" si="164"/>
        <v>0</v>
      </c>
      <c r="Z150" s="5">
        <f t="shared" si="164"/>
        <v>3.3753042634951829</v>
      </c>
      <c r="AA150" s="5">
        <f t="shared" si="160"/>
        <v>0</v>
      </c>
      <c r="AB150" s="5">
        <f t="shared" si="145"/>
        <v>3.1133727636337816</v>
      </c>
      <c r="AC150" s="32"/>
      <c r="AD150" s="5">
        <f t="shared" si="165"/>
        <v>179920.17249747421</v>
      </c>
      <c r="AE150" s="5">
        <f t="shared" si="147"/>
        <v>-1799.2017249747419</v>
      </c>
      <c r="AF150" s="5">
        <f t="shared" si="147"/>
        <v>-19885.076381886636</v>
      </c>
      <c r="AG150" s="5">
        <f t="shared" si="168"/>
        <v>-26122.273254526619</v>
      </c>
      <c r="AH150" s="5">
        <f t="shared" si="169"/>
        <v>132113.62113608624</v>
      </c>
      <c r="AI150" s="42">
        <f t="shared" si="163"/>
        <v>0</v>
      </c>
      <c r="AJ150" s="42">
        <f t="shared" si="166"/>
        <v>17473.998350130449</v>
      </c>
      <c r="AK150" s="42">
        <f t="shared" si="170"/>
        <v>149587.61948621669</v>
      </c>
    </row>
    <row r="151" spans="1:37" ht="15" x14ac:dyDescent="0.2">
      <c r="I151" s="2">
        <f t="shared" si="150"/>
        <v>19</v>
      </c>
      <c r="J151" s="11">
        <f t="shared" si="140"/>
        <v>348024.96774114744</v>
      </c>
      <c r="K151" s="11">
        <f t="shared" si="151"/>
        <v>3480.2496774114743</v>
      </c>
      <c r="L151" s="24">
        <f t="shared" si="156"/>
        <v>38464.297639740769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L'!$B$392:$AV$512, 16)</f>
        <v>86.586520327293471</v>
      </c>
      <c r="S151" s="46">
        <f>VLOOKUP(I151, '[1]Lapse Rates'!$A$4:$F$24, 6)</f>
        <v>1.6037285799999999E-2</v>
      </c>
      <c r="T151" s="33">
        <f t="shared" si="167"/>
        <v>0.51697489885637882</v>
      </c>
      <c r="U151" s="33">
        <f t="shared" si="158"/>
        <v>4.4763057588528332E-2</v>
      </c>
      <c r="V151" s="39">
        <f t="shared" si="152"/>
        <v>8.29087420438584E-3</v>
      </c>
      <c r="W151" s="32">
        <f t="shared" si="159"/>
        <v>0.46392096706346464</v>
      </c>
      <c r="X151" s="31"/>
      <c r="Y151" s="5">
        <f t="shared" si="164"/>
        <v>0</v>
      </c>
      <c r="Z151" s="5">
        <f t="shared" si="164"/>
        <v>3.1133727636337816</v>
      </c>
      <c r="AA151" s="5">
        <f t="shared" si="160"/>
        <v>0</v>
      </c>
      <c r="AB151" s="5">
        <f t="shared" si="145"/>
        <v>2.7938666007366324</v>
      </c>
      <c r="AC151" s="32"/>
      <c r="AD151" s="5">
        <f t="shared" si="165"/>
        <v>161456.07959670419</v>
      </c>
      <c r="AE151" s="5">
        <f t="shared" si="147"/>
        <v>-1614.5607959670419</v>
      </c>
      <c r="AF151" s="5">
        <f t="shared" si="147"/>
        <v>-17844.394158445477</v>
      </c>
      <c r="AG151" s="5">
        <f t="shared" si="168"/>
        <v>-26957.611408481829</v>
      </c>
      <c r="AH151" s="5">
        <f t="shared" si="169"/>
        <v>115039.51323380986</v>
      </c>
      <c r="AI151" s="42">
        <f t="shared" si="163"/>
        <v>0</v>
      </c>
      <c r="AJ151" s="42">
        <f t="shared" si="166"/>
        <v>15680.758416220431</v>
      </c>
      <c r="AK151" s="42">
        <f t="shared" si="170"/>
        <v>130720.27165003029</v>
      </c>
    </row>
    <row r="152" spans="1:37" ht="15" x14ac:dyDescent="0.2">
      <c r="I152" s="2">
        <f t="shared" si="150"/>
        <v>20</v>
      </c>
      <c r="J152" s="11">
        <f t="shared" si="140"/>
        <v>348024.96774114744</v>
      </c>
      <c r="K152" s="11">
        <f t="shared" si="151"/>
        <v>3480.2496774114743</v>
      </c>
      <c r="L152" s="24">
        <f t="shared" si="156"/>
        <v>38464.297639740769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L'!$B$392:$AV$512, 16)</f>
        <v>96.93400880700608</v>
      </c>
      <c r="S152" s="46">
        <f>VLOOKUP(I152, '[1]Lapse Rates'!$A$4:$F$24, 6)</f>
        <v>0</v>
      </c>
      <c r="T152" s="33">
        <f t="shared" si="167"/>
        <v>0.46392096706346464</v>
      </c>
      <c r="U152" s="33">
        <f t="shared" si="158"/>
        <v>4.4969719107084659E-2</v>
      </c>
      <c r="V152" s="39">
        <f t="shared" si="152"/>
        <v>0</v>
      </c>
      <c r="W152" s="32">
        <f t="shared" si="159"/>
        <v>0.41895124795638</v>
      </c>
      <c r="X152" s="31"/>
      <c r="Y152" s="5">
        <f t="shared" si="164"/>
        <v>0</v>
      </c>
      <c r="Z152" s="5">
        <f t="shared" si="164"/>
        <v>2.7938666007366324</v>
      </c>
      <c r="AA152" s="5">
        <f t="shared" si="160"/>
        <v>0</v>
      </c>
      <c r="AB152" s="5">
        <f t="shared" si="145"/>
        <v>2.5230459110552279</v>
      </c>
      <c r="AC152" s="32"/>
      <c r="AD152" s="5">
        <f>$W152*J152</f>
        <v>145805.49455513261</v>
      </c>
      <c r="AE152" s="5">
        <f t="shared" si="147"/>
        <v>-1458.054945551326</v>
      </c>
      <c r="AF152" s="5">
        <f t="shared" si="147"/>
        <v>-16114.665497935037</v>
      </c>
      <c r="AG152" s="5">
        <f t="shared" si="168"/>
        <v>-27082.068968140487</v>
      </c>
      <c r="AH152" s="5">
        <f t="shared" si="169"/>
        <v>101150.70514350575</v>
      </c>
      <c r="AI152" s="42">
        <f t="shared" si="163"/>
        <v>0</v>
      </c>
      <c r="AJ152" s="42">
        <f t="shared" si="166"/>
        <v>14160.757904013457</v>
      </c>
      <c r="AK152" s="42">
        <f t="shared" si="170"/>
        <v>115311.46304751921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5629254.9786459487</v>
      </c>
      <c r="AE155" s="21">
        <f t="shared" ref="AE155:AK155" si="171">SUM(AE132:AE152)</f>
        <v>-188590.88812810185</v>
      </c>
      <c r="AF155" s="21">
        <f t="shared" si="171"/>
        <v>-594670.96896420047</v>
      </c>
      <c r="AG155" s="21">
        <f t="shared" si="171"/>
        <v>-338863.11162323388</v>
      </c>
      <c r="AH155" s="21">
        <f t="shared" si="171"/>
        <v>4507130.0099304114</v>
      </c>
      <c r="AI155" s="21">
        <f t="shared" si="171"/>
        <v>0</v>
      </c>
      <c r="AJ155" s="21">
        <f t="shared" si="171"/>
        <v>513253.70605883386</v>
      </c>
      <c r="AK155" s="21">
        <f t="shared" si="171"/>
        <v>5020383.715989246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2874518.0891869068</v>
      </c>
      <c r="AE157" s="21">
        <f t="shared" ref="AE157:AK157" si="172">AE132+NPV($D$6,AE133:AE152)</f>
        <v>-161350.06713396992</v>
      </c>
      <c r="AF157" s="21">
        <f t="shared" si="172"/>
        <v>-293600.88957595441</v>
      </c>
      <c r="AG157" s="21">
        <f t="shared" si="172"/>
        <v>-118131.02606788614</v>
      </c>
      <c r="AH157" s="21">
        <f t="shared" si="172"/>
        <v>2301436.1064090943</v>
      </c>
      <c r="AI157" s="21">
        <f t="shared" si="172"/>
        <v>0</v>
      </c>
      <c r="AJ157" s="21">
        <f t="shared" si="172"/>
        <v>245681.44236595664</v>
      </c>
      <c r="AK157" s="21">
        <f t="shared" si="172"/>
        <v>2547117.5487750522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4219510.3165475838</v>
      </c>
      <c r="AE159" s="21">
        <f t="shared" ref="AE159:AK159" si="173">AE132+NPV($D$7,AE133:AE152)</f>
        <v>-174614.03894423414</v>
      </c>
      <c r="AF159" s="21">
        <f t="shared" si="173"/>
        <v>-440196.50968519936</v>
      </c>
      <c r="AG159" s="21">
        <f t="shared" si="173"/>
        <v>-219218.27742001895</v>
      </c>
      <c r="AH159" s="21">
        <f t="shared" si="173"/>
        <v>3385481.4904981311</v>
      </c>
      <c r="AI159" s="21">
        <f t="shared" si="173"/>
        <v>0</v>
      </c>
      <c r="AJ159" s="21">
        <f t="shared" si="173"/>
        <v>376326.36952497385</v>
      </c>
      <c r="AK159" s="21">
        <f t="shared" si="173"/>
        <v>3761807.8600231055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363986.8572432379</v>
      </c>
    </row>
    <row r="162" spans="1:39" ht="15" x14ac:dyDescent="0.2">
      <c r="G162" s="58" t="s">
        <v>114</v>
      </c>
      <c r="H162" s="57"/>
      <c r="I162" s="57"/>
      <c r="J162" s="11">
        <f>H$161</f>
        <v>363986.8572432379</v>
      </c>
      <c r="K162" s="11">
        <f>J162*$C$10</f>
        <v>145594.74289729516</v>
      </c>
      <c r="L162" s="24">
        <f>$C$171</f>
        <v>51137.742162795279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363986.8572432379</v>
      </c>
      <c r="AE162" s="5">
        <f>-$W162*K162</f>
        <v>-145594.74289729516</v>
      </c>
      <c r="AF162" s="5">
        <f>-$W162*L162</f>
        <v>-51137.742162795279</v>
      </c>
      <c r="AG162" s="5"/>
      <c r="AH162" s="5">
        <f>SUM(AD162:AG162)</f>
        <v>167254.37218314747</v>
      </c>
      <c r="AI162" s="42">
        <f>Y162-AA162</f>
        <v>0</v>
      </c>
      <c r="AJ162" s="42"/>
      <c r="AK162" s="42">
        <f>SUM(AH162:AJ162)</f>
        <v>167254.37218314747</v>
      </c>
      <c r="AL162" s="6" t="s">
        <v>39</v>
      </c>
      <c r="AM162" s="36">
        <f>AK189</f>
        <v>3962523.5040501133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363986.8572432379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L'!$B$392:$AV$512, 19)</f>
        <v>12.562167079511894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1.2562167079511894E-2</v>
      </c>
      <c r="V163" s="39">
        <f>MIN(S163*T163,T163-U163)</f>
        <v>1.1402544E-3</v>
      </c>
      <c r="W163" s="32">
        <f>T163-SUM(U163:V163)</f>
        <v>0.98629757852048816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5.9397700441481502</v>
      </c>
      <c r="AC163" s="32"/>
      <c r="AD163" s="5">
        <f t="shared" ref="AD163:AD165" si="182">$W163*J163</f>
        <v>358999.35591228813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-7565.3013181273691</v>
      </c>
      <c r="AH163" s="5">
        <f t="shared" ref="AH163:AH171" si="184">SUM(AD163:AG163)</f>
        <v>351434.05459416076</v>
      </c>
      <c r="AI163" s="42">
        <f>-M163*$W162*(N163-N162)/1000</f>
        <v>0</v>
      </c>
      <c r="AJ163" s="42">
        <f>$D$6*SUM(Y163:Z163,AD163:AE163)</f>
        <v>35218.427601644464</v>
      </c>
      <c r="AK163" s="42">
        <f t="shared" ref="AK163" si="185">SUM(AH163:AJ163)</f>
        <v>386652.48219580523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363986.8572432379</v>
      </c>
      <c r="K164" s="11">
        <f t="shared" ref="K164:K182" si="187">J164*$C$11</f>
        <v>3639.8685724323791</v>
      </c>
      <c r="L164" s="24">
        <f>$C$172</f>
        <v>40218.136445498138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L'!$B$392:$AV$512, 19)</f>
        <v>13.781953258609338</v>
      </c>
      <c r="S164" s="46">
        <f>VLOOKUP(I164, '[1]Lapse Rates'!$A$4:$F$24, 6)</f>
        <v>1.1150343000000001E-3</v>
      </c>
      <c r="T164" s="33">
        <f t="shared" ref="T164:T166" si="188">W163</f>
        <v>0.98629757852048816</v>
      </c>
      <c r="U164" s="33">
        <f>T164*R164/1000</f>
        <v>1.3593107126248942E-2</v>
      </c>
      <c r="V164" s="39">
        <f t="shared" ref="V164:V182" si="189">MIN(S164*T164,T164-U164)</f>
        <v>1.0997556300572876E-3</v>
      </c>
      <c r="W164" s="32">
        <f>T164-SUM(U164:V164)</f>
        <v>0.97160471576418195</v>
      </c>
      <c r="X164" s="32"/>
      <c r="Y164" s="5">
        <f t="shared" ref="Y164:Z179" si="190">AA163</f>
        <v>0</v>
      </c>
      <c r="Z164" s="5">
        <f t="shared" si="190"/>
        <v>5.9397700441481502</v>
      </c>
      <c r="AA164" s="5">
        <f>O164*W164</f>
        <v>0</v>
      </c>
      <c r="AB164" s="5">
        <f t="shared" si="181"/>
        <v>5.8512853636994748</v>
      </c>
      <c r="AC164" s="32"/>
      <c r="AD164" s="5">
        <f t="shared" si="182"/>
        <v>353651.34697371401</v>
      </c>
      <c r="AE164" s="5">
        <f t="shared" si="183"/>
        <v>-3536.5134697371404</v>
      </c>
      <c r="AF164" s="5">
        <f t="shared" si="183"/>
        <v>-39076.131029693308</v>
      </c>
      <c r="AG164" s="5">
        <f t="shared" ref="AG164:AG167" si="191">-U164*M164</f>
        <v>-8186.1633115337745</v>
      </c>
      <c r="AH164" s="5">
        <f t="shared" si="184"/>
        <v>302852.53916274983</v>
      </c>
      <c r="AI164" s="42">
        <f>-M164*($W163*N164-$W162*N163)/1000</f>
        <v>0</v>
      </c>
      <c r="AJ164" s="42">
        <f t="shared" ref="AJ164:AJ165" si="192">$D$6*SUM(Y164:Z164,AD164:AE164)</f>
        <v>34346.847858181471</v>
      </c>
      <c r="AK164" s="42">
        <f>SUM(AH164:AJ164)</f>
        <v>337199.38702093129</v>
      </c>
      <c r="AL164" s="48" t="s">
        <v>59</v>
      </c>
      <c r="AM164" s="54">
        <f>AK189/AD189</f>
        <v>0.89473017393717502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363986.8572432379</v>
      </c>
      <c r="K165" s="11">
        <f t="shared" si="187"/>
        <v>3639.8685724323791</v>
      </c>
      <c r="L165" s="24">
        <f t="shared" ref="L165:L182" si="193">$C$172</f>
        <v>40218.136445498138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L'!$B$392:$AV$512, 19)</f>
        <v>15.08217918348018</v>
      </c>
      <c r="S165" s="46">
        <f>VLOOKUP(I165, '[1]Lapse Rates'!$A$4:$F$24, 6)</f>
        <v>9.1335750000000001E-4</v>
      </c>
      <c r="T165" s="33">
        <f t="shared" si="188"/>
        <v>0.97160471576418195</v>
      </c>
      <c r="U165" s="33">
        <f t="shared" ref="U165:U182" si="194">T165*R165/1000</f>
        <v>1.4653916418669722E-2</v>
      </c>
      <c r="V165" s="39">
        <f t="shared" si="189"/>
        <v>8.8742245417858386E-4</v>
      </c>
      <c r="W165" s="32">
        <f t="shared" ref="W165:W182" si="195">T165-SUM(U165:V165)</f>
        <v>0.95606337689133369</v>
      </c>
      <c r="X165" s="32"/>
      <c r="Y165" s="5">
        <f t="shared" si="190"/>
        <v>0</v>
      </c>
      <c r="Z165" s="5">
        <f t="shared" si="190"/>
        <v>5.8512853636994748</v>
      </c>
      <c r="AA165" s="5">
        <f t="shared" ref="AA165:AA182" si="196">O165*W165</f>
        <v>0</v>
      </c>
      <c r="AB165" s="5">
        <f t="shared" si="181"/>
        <v>5.7576909140189096</v>
      </c>
      <c r="AC165" s="32"/>
      <c r="AD165" s="5">
        <f t="shared" si="182"/>
        <v>347994.50388003385</v>
      </c>
      <c r="AE165" s="5">
        <f t="shared" si="183"/>
        <v>-3479.9450388003384</v>
      </c>
      <c r="AF165" s="5">
        <f>-$W165*L165</f>
        <v>-38451.087342359373</v>
      </c>
      <c r="AG165" s="5">
        <f t="shared" si="191"/>
        <v>-8825.0134308990473</v>
      </c>
      <c r="AH165" s="5">
        <f t="shared" si="184"/>
        <v>297238.45806797507</v>
      </c>
      <c r="AI165" s="42">
        <f>-M165*($W164*N165-$W163*N164)/1000</f>
        <v>0</v>
      </c>
      <c r="AJ165" s="42">
        <f t="shared" si="192"/>
        <v>33797.452233419186</v>
      </c>
      <c r="AK165" s="42">
        <f t="shared" ref="AK165:AK172" si="197">SUM(AH165:AJ165)</f>
        <v>331035.91030139424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363986.8572432379</v>
      </c>
      <c r="K166" s="11">
        <f t="shared" si="187"/>
        <v>3639.8685724323791</v>
      </c>
      <c r="L166" s="24">
        <f t="shared" si="193"/>
        <v>40218.136445498138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L'!$B$392:$AV$512, 19)</f>
        <v>16.462638429157472</v>
      </c>
      <c r="S166" s="46">
        <f>VLOOKUP(I166, '[1]Lapse Rates'!$A$4:$F$24, 6)</f>
        <v>8.7679360000000005E-4</v>
      </c>
      <c r="T166" s="33">
        <f t="shared" si="188"/>
        <v>0.95606337689133369</v>
      </c>
      <c r="U166" s="33">
        <f t="shared" si="194"/>
        <v>1.5739325689121335E-2</v>
      </c>
      <c r="V166" s="39">
        <f t="shared" si="189"/>
        <v>8.3827025005270934E-4</v>
      </c>
      <c r="W166" s="32">
        <f t="shared" si="195"/>
        <v>0.93948578095215962</v>
      </c>
      <c r="X166" s="32"/>
      <c r="Y166" s="5">
        <f>AA165</f>
        <v>0</v>
      </c>
      <c r="Z166" s="5">
        <f t="shared" si="190"/>
        <v>5.7576909140189096</v>
      </c>
      <c r="AA166" s="5">
        <f t="shared" si="196"/>
        <v>0</v>
      </c>
      <c r="AB166" s="5">
        <f t="shared" si="181"/>
        <v>5.6578558237703813</v>
      </c>
      <c r="AC166" s="32"/>
      <c r="AD166" s="5">
        <f>$W166*J166</f>
        <v>341960.47683348559</v>
      </c>
      <c r="AE166" s="5">
        <f t="shared" si="183"/>
        <v>-3419.6047683348561</v>
      </c>
      <c r="AF166" s="5">
        <f t="shared" si="183"/>
        <v>-37784.367326939333</v>
      </c>
      <c r="AG166" s="5">
        <f t="shared" si="191"/>
        <v>-9478.6783704338523</v>
      </c>
      <c r="AH166" s="5">
        <f t="shared" si="184"/>
        <v>291277.82636777754</v>
      </c>
      <c r="AI166" s="42">
        <f t="shared" ref="AI166:AI182" si="199">-M166*($W165*N166-$W164*N165)/1000</f>
        <v>0</v>
      </c>
      <c r="AJ166" s="42">
        <f>$D$6*SUM(Y166:Z166,AD166:AE166)</f>
        <v>33211.424379069962</v>
      </c>
      <c r="AK166" s="42">
        <f t="shared" si="197"/>
        <v>324489.25074684748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363986.8572432379</v>
      </c>
      <c r="K167" s="11">
        <f t="shared" si="187"/>
        <v>3639.8685724323791</v>
      </c>
      <c r="L167" s="24">
        <f t="shared" si="193"/>
        <v>40218.136445498138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L'!$B$392:$AV$512, 19)</f>
        <v>18.014465867042539</v>
      </c>
      <c r="S167" s="46">
        <f>VLOOKUP(I167, '[1]Lapse Rates'!$A$4:$F$24, 6)</f>
        <v>8.7786349999999995E-4</v>
      </c>
      <c r="T167" s="33">
        <f>W166</f>
        <v>0.93948578095215962</v>
      </c>
      <c r="U167" s="33">
        <f t="shared" si="194"/>
        <v>1.6924334533534483E-2</v>
      </c>
      <c r="V167" s="39">
        <f t="shared" si="189"/>
        <v>8.2474027586689608E-4</v>
      </c>
      <c r="W167" s="32">
        <f t="shared" si="195"/>
        <v>0.92173670614275827</v>
      </c>
      <c r="X167" s="32"/>
      <c r="Y167" s="5">
        <f t="shared" ref="Y167:Z182" si="200">AA166</f>
        <v>0</v>
      </c>
      <c r="Z167" s="5">
        <f t="shared" si="190"/>
        <v>5.6578558237703813</v>
      </c>
      <c r="AA167" s="5">
        <f t="shared" si="196"/>
        <v>0</v>
      </c>
      <c r="AB167" s="5">
        <f t="shared" si="181"/>
        <v>5.5509657480364716</v>
      </c>
      <c r="AC167" s="32"/>
      <c r="AD167" s="5">
        <f t="shared" ref="AD167:AD181" si="201">$W167*J167</f>
        <v>335500.04687463649</v>
      </c>
      <c r="AE167" s="5">
        <f t="shared" si="183"/>
        <v>-3355.0004687463647</v>
      </c>
      <c r="AF167" s="5">
        <f t="shared" si="183"/>
        <v>-37070.532614473472</v>
      </c>
      <c r="AG167" s="5">
        <f t="shared" si="191"/>
        <v>-10192.325061795938</v>
      </c>
      <c r="AH167" s="5">
        <f t="shared" si="184"/>
        <v>284882.18872962071</v>
      </c>
      <c r="AI167" s="42">
        <f t="shared" si="199"/>
        <v>0</v>
      </c>
      <c r="AJ167" s="42">
        <f t="shared" ref="AJ167:AJ182" si="202">$D$6*SUM(Y167:Z167,AD167:AE167)</f>
        <v>32583.984088074136</v>
      </c>
      <c r="AK167" s="42">
        <f t="shared" si="197"/>
        <v>317466.17281769484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602229</v>
      </c>
      <c r="F168" s="16"/>
      <c r="G168" s="8"/>
      <c r="I168" s="2">
        <f t="shared" si="186"/>
        <v>6</v>
      </c>
      <c r="J168" s="11">
        <f t="shared" si="176"/>
        <v>363986.8572432379</v>
      </c>
      <c r="K168" s="11">
        <f t="shared" si="187"/>
        <v>3639.8685724323791</v>
      </c>
      <c r="L168" s="24">
        <f t="shared" si="193"/>
        <v>40218.136445498138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L'!$B$392:$AV$512, 19)</f>
        <v>19.971868949237457</v>
      </c>
      <c r="S168" s="46">
        <f>VLOOKUP(I168, '[1]Lapse Rates'!$A$4:$F$24, 6)</f>
        <v>8.7081910000000003E-4</v>
      </c>
      <c r="T168" s="33">
        <f t="shared" ref="T168:T182" si="203">W167</f>
        <v>0.92173670614275827</v>
      </c>
      <c r="U168" s="33">
        <f t="shared" si="194"/>
        <v>1.8408804700784966E-2</v>
      </c>
      <c r="V168" s="39">
        <f t="shared" si="189"/>
        <v>8.026659288802012E-4</v>
      </c>
      <c r="W168" s="32">
        <f t="shared" si="195"/>
        <v>0.90252523551309305</v>
      </c>
      <c r="X168" s="32"/>
      <c r="Y168" s="5">
        <f t="shared" si="200"/>
        <v>0</v>
      </c>
      <c r="Z168" s="5">
        <f t="shared" si="190"/>
        <v>5.5509657480364716</v>
      </c>
      <c r="AA168" s="5">
        <f t="shared" si="196"/>
        <v>0</v>
      </c>
      <c r="AB168" s="5">
        <f t="shared" si="181"/>
        <v>5.4352687005781455</v>
      </c>
      <c r="AC168" s="32"/>
      <c r="AD168" s="5">
        <f t="shared" si="201"/>
        <v>328507.32405712386</v>
      </c>
      <c r="AE168" s="5">
        <f t="shared" si="183"/>
        <v>-3285.0732405712388</v>
      </c>
      <c r="AF168" s="5">
        <f t="shared" si="183"/>
        <v>-36297.883067370916</v>
      </c>
      <c r="AG168" s="5">
        <f>-U168*M168</f>
        <v>-11086.31604614903</v>
      </c>
      <c r="AH168" s="5">
        <f t="shared" si="184"/>
        <v>277838.05170303269</v>
      </c>
      <c r="AI168" s="42">
        <f t="shared" si="199"/>
        <v>0</v>
      </c>
      <c r="AJ168" s="42">
        <f t="shared" si="202"/>
        <v>31904.847354843696</v>
      </c>
      <c r="AK168" s="42">
        <f t="shared" si="197"/>
        <v>309742.89905787638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363986.8572432379</v>
      </c>
      <c r="K169" s="11">
        <f t="shared" si="187"/>
        <v>3639.8685724323791</v>
      </c>
      <c r="L169" s="24">
        <f t="shared" si="193"/>
        <v>40218.136445498138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L'!$B$392:$AV$512, 19)</f>
        <v>21.991840611671176</v>
      </c>
      <c r="S169" s="46">
        <f>VLOOKUP(I169, '[1]Lapse Rates'!$A$4:$F$24, 6)</f>
        <v>7.8743759999999998E-4</v>
      </c>
      <c r="T169" s="33">
        <f t="shared" si="203"/>
        <v>0.90252523551309305</v>
      </c>
      <c r="U169" s="33">
        <f t="shared" si="194"/>
        <v>1.984819112741493E-2</v>
      </c>
      <c r="V169" s="39">
        <f t="shared" si="189"/>
        <v>7.1068230539186471E-4</v>
      </c>
      <c r="W169" s="32">
        <f t="shared" si="195"/>
        <v>0.88196636208028623</v>
      </c>
      <c r="X169" s="32"/>
      <c r="Y169" s="5">
        <f t="shared" si="200"/>
        <v>0</v>
      </c>
      <c r="Z169" s="5">
        <f t="shared" si="190"/>
        <v>5.4352687005781455</v>
      </c>
      <c r="AA169" s="5">
        <f t="shared" si="196"/>
        <v>0</v>
      </c>
      <c r="AB169" s="5">
        <f t="shared" si="181"/>
        <v>5.3114572026924867</v>
      </c>
      <c r="AC169" s="32"/>
      <c r="AD169" s="5">
        <f t="shared" si="201"/>
        <v>321024.16432785499</v>
      </c>
      <c r="AE169" s="5">
        <f t="shared" si="183"/>
        <v>-3210.2416432785503</v>
      </c>
      <c r="AF169" s="5">
        <f t="shared" si="183"/>
        <v>-35471.043490484568</v>
      </c>
      <c r="AG169" s="5">
        <f t="shared" ref="AG169:AG182" si="204">-U169*M169</f>
        <v>-11953.156294471966</v>
      </c>
      <c r="AH169" s="5">
        <f t="shared" si="184"/>
        <v>270389.72289961984</v>
      </c>
      <c r="AI169" s="42">
        <f t="shared" si="199"/>
        <v>0</v>
      </c>
      <c r="AJ169" s="42">
        <f t="shared" si="202"/>
        <v>31178.079015216477</v>
      </c>
      <c r="AK169" s="42">
        <f t="shared" si="197"/>
        <v>301567.80191483634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363986.8572432379</v>
      </c>
      <c r="K170" s="11">
        <f t="shared" si="187"/>
        <v>3639.8685724323791</v>
      </c>
      <c r="L170" s="24">
        <f t="shared" si="193"/>
        <v>40218.136445498138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L'!$B$392:$AV$512, 19)</f>
        <v>24.318429035333697</v>
      </c>
      <c r="S170" s="46">
        <f>VLOOKUP(I170, '[1]Lapse Rates'!$A$4:$F$24, 6)</f>
        <v>7.0183349999999997E-4</v>
      </c>
      <c r="T170" s="33">
        <f t="shared" si="203"/>
        <v>0.88196636208028623</v>
      </c>
      <c r="U170" s="33">
        <f t="shared" si="194"/>
        <v>2.1448036387800865E-2</v>
      </c>
      <c r="V170" s="39">
        <f t="shared" si="189"/>
        <v>6.1899353878107452E-4</v>
      </c>
      <c r="W170" s="32">
        <f t="shared" si="195"/>
        <v>0.85989933215370429</v>
      </c>
      <c r="X170" s="32"/>
      <c r="Y170" s="5">
        <f t="shared" si="200"/>
        <v>0</v>
      </c>
      <c r="Z170" s="5">
        <f t="shared" si="190"/>
        <v>5.3114572026924867</v>
      </c>
      <c r="AA170" s="5">
        <f t="shared" si="196"/>
        <v>0</v>
      </c>
      <c r="AB170" s="5">
        <f t="shared" si="181"/>
        <v>5.1785631490359316</v>
      </c>
      <c r="AC170" s="32"/>
      <c r="AD170" s="5">
        <f t="shared" si="201"/>
        <v>312992.05545618595</v>
      </c>
      <c r="AE170" s="5">
        <f t="shared" si="183"/>
        <v>-3129.9205545618597</v>
      </c>
      <c r="AF170" s="5">
        <f t="shared" si="183"/>
        <v>-34583.548669950404</v>
      </c>
      <c r="AG170" s="5">
        <f t="shared" si="204"/>
        <v>-12916.629505788927</v>
      </c>
      <c r="AH170" s="5">
        <f t="shared" si="184"/>
        <v>262361.95672588481</v>
      </c>
      <c r="AI170" s="42">
        <f t="shared" si="199"/>
        <v>0</v>
      </c>
      <c r="AJ170" s="42">
        <f t="shared" si="202"/>
        <v>30397.996487800912</v>
      </c>
      <c r="AK170" s="42">
        <f t="shared" si="197"/>
        <v>292759.95321368572</v>
      </c>
    </row>
    <row r="171" spans="1:39" ht="15" x14ac:dyDescent="0.2">
      <c r="A171" s="12"/>
      <c r="B171" s="13">
        <v>1</v>
      </c>
      <c r="C171" s="10">
        <f>$H$161*0.14+$B$174</f>
        <v>51137.742162795279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363986.8572432379</v>
      </c>
      <c r="K171" s="11">
        <f t="shared" si="187"/>
        <v>3639.8685724323791</v>
      </c>
      <c r="L171" s="24">
        <f t="shared" si="193"/>
        <v>40218.136445498138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L'!$B$392:$AV$512, 19)</f>
        <v>26.998991587079257</v>
      </c>
      <c r="S171" s="46">
        <f>VLOOKUP(I171, '[1]Lapse Rates'!$A$4:$F$24, 6)</f>
        <v>6.5742610000000005E-4</v>
      </c>
      <c r="T171" s="33">
        <f t="shared" si="203"/>
        <v>0.85989933215370429</v>
      </c>
      <c r="U171" s="33">
        <f t="shared" si="194"/>
        <v>2.3216414834552931E-2</v>
      </c>
      <c r="V171" s="39">
        <f t="shared" si="189"/>
        <v>5.6532026433041445E-4</v>
      </c>
      <c r="W171" s="32">
        <f t="shared" si="195"/>
        <v>0.83611759705482092</v>
      </c>
      <c r="X171" s="32"/>
      <c r="Y171" s="5">
        <f t="shared" si="200"/>
        <v>0</v>
      </c>
      <c r="Z171" s="5">
        <f t="shared" si="190"/>
        <v>5.1785631490359316</v>
      </c>
      <c r="AA171" s="5">
        <f t="shared" si="196"/>
        <v>0</v>
      </c>
      <c r="AB171" s="5">
        <f t="shared" si="181"/>
        <v>5.0353426435672777</v>
      </c>
      <c r="AC171" s="32"/>
      <c r="AD171" s="5">
        <f t="shared" si="201"/>
        <v>304335.81643775222</v>
      </c>
      <c r="AE171" s="5">
        <f t="shared" si="183"/>
        <v>-3043.3581643775224</v>
      </c>
      <c r="AF171" s="5">
        <f t="shared" si="183"/>
        <v>-33627.091602832821</v>
      </c>
      <c r="AG171" s="5">
        <f t="shared" si="204"/>
        <v>-13981.598289397978</v>
      </c>
      <c r="AH171" s="5">
        <f t="shared" si="184"/>
        <v>253683.76838114389</v>
      </c>
      <c r="AI171" s="42">
        <f t="shared" si="199"/>
        <v>0</v>
      </c>
      <c r="AJ171" s="42">
        <f t="shared" si="202"/>
        <v>29557.298173662984</v>
      </c>
      <c r="AK171" s="42">
        <f t="shared" si="197"/>
        <v>283241.06655480689</v>
      </c>
    </row>
    <row r="172" spans="1:39" ht="15" x14ac:dyDescent="0.2">
      <c r="A172" s="12"/>
      <c r="B172" s="70" t="s">
        <v>49</v>
      </c>
      <c r="C172" s="10">
        <f>$H$161*0.11+$B$174</f>
        <v>40218.136445498138</v>
      </c>
      <c r="D172" s="1"/>
      <c r="E172" s="1"/>
      <c r="F172" s="1"/>
      <c r="I172" s="2">
        <f t="shared" si="186"/>
        <v>10</v>
      </c>
      <c r="J172" s="11">
        <f t="shared" si="176"/>
        <v>363986.8572432379</v>
      </c>
      <c r="K172" s="11">
        <f t="shared" si="187"/>
        <v>3639.8685724323791</v>
      </c>
      <c r="L172" s="24">
        <f t="shared" si="193"/>
        <v>40218.136445498138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L'!$B$392:$AV$512, 19)</f>
        <v>30.18841710300546</v>
      </c>
      <c r="S172" s="46">
        <f>VLOOKUP(I172, '[1]Lapse Rates'!$A$4:$F$24, 6)</f>
        <v>5.9033320000000003E-4</v>
      </c>
      <c r="T172" s="33">
        <f t="shared" si="203"/>
        <v>0.83611759705482092</v>
      </c>
      <c r="U172" s="33">
        <f t="shared" si="194"/>
        <v>2.524106676705358E-2</v>
      </c>
      <c r="V172" s="39">
        <f t="shared" si="189"/>
        <v>4.9358797664568303E-4</v>
      </c>
      <c r="W172" s="32">
        <f t="shared" si="195"/>
        <v>0.81038294231112162</v>
      </c>
      <c r="X172" s="32"/>
      <c r="Y172" s="5">
        <f t="shared" si="200"/>
        <v>0</v>
      </c>
      <c r="Z172" s="5">
        <f t="shared" si="190"/>
        <v>5.0353426435672777</v>
      </c>
      <c r="AA172" s="5">
        <f t="shared" si="196"/>
        <v>0</v>
      </c>
      <c r="AB172" s="5">
        <f t="shared" si="181"/>
        <v>4.8803610896508447</v>
      </c>
      <c r="AC172" s="32"/>
      <c r="AD172" s="5">
        <f t="shared" si="201"/>
        <v>294968.7403353533</v>
      </c>
      <c r="AE172" s="5">
        <f t="shared" si="183"/>
        <v>-2949.6874033535332</v>
      </c>
      <c r="AF172" s="5">
        <f t="shared" si="183"/>
        <v>-32592.091746972936</v>
      </c>
      <c r="AG172" s="5">
        <f t="shared" si="204"/>
        <v>-15200.90239805591</v>
      </c>
      <c r="AH172" s="5">
        <f>SUM(AD172:AG172)</f>
        <v>244226.05878697094</v>
      </c>
      <c r="AI172" s="42">
        <f t="shared" si="199"/>
        <v>0</v>
      </c>
      <c r="AJ172" s="42">
        <f t="shared" si="202"/>
        <v>28647.563059742515</v>
      </c>
      <c r="AK172" s="42">
        <f t="shared" si="197"/>
        <v>272873.62184671347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363986.8572432379</v>
      </c>
      <c r="K173" s="11">
        <f t="shared" si="187"/>
        <v>3639.8685724323791</v>
      </c>
      <c r="L173" s="24">
        <f t="shared" si="193"/>
        <v>40218.136445498138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L'!$B$392:$AV$512, 19)</f>
        <v>33.861239462157201</v>
      </c>
      <c r="S173" s="46">
        <f>VLOOKUP(I173, '[1]Lapse Rates'!$A$4:$F$24, 6)</f>
        <v>5.0522920000000001E-4</v>
      </c>
      <c r="T173" s="33">
        <f t="shared" si="203"/>
        <v>0.81038294231112162</v>
      </c>
      <c r="U173" s="33">
        <f t="shared" si="194"/>
        <v>2.7440570865644415E-2</v>
      </c>
      <c r="V173" s="39">
        <f t="shared" si="189"/>
        <v>4.0942912563749411E-4</v>
      </c>
      <c r="W173" s="32">
        <f t="shared" si="195"/>
        <v>0.78253294231983972</v>
      </c>
      <c r="X173" s="31"/>
      <c r="Y173" s="5">
        <f t="shared" si="200"/>
        <v>0</v>
      </c>
      <c r="Z173" s="5">
        <f t="shared" si="190"/>
        <v>4.8803610896508447</v>
      </c>
      <c r="AA173" s="5">
        <f t="shared" si="196"/>
        <v>0</v>
      </c>
      <c r="AB173" s="5">
        <f t="shared" si="181"/>
        <v>4.7126403132033472</v>
      </c>
      <c r="AC173" s="32"/>
      <c r="AD173" s="5">
        <f t="shared" si="201"/>
        <v>284831.70636430243</v>
      </c>
      <c r="AE173" s="5">
        <f t="shared" si="183"/>
        <v>-2848.3170636430241</v>
      </c>
      <c r="AF173" s="5">
        <f t="shared" si="183"/>
        <v>-31472.016647316439</v>
      </c>
      <c r="AG173" s="5">
        <f t="shared" si="204"/>
        <v>-16525.507551846171</v>
      </c>
      <c r="AH173" s="5">
        <f t="shared" ref="AH173:AH182" si="205">SUM(AD173:AG173)</f>
        <v>233985.86510149681</v>
      </c>
      <c r="AI173" s="42">
        <f t="shared" si="199"/>
        <v>0</v>
      </c>
      <c r="AJ173" s="42">
        <f t="shared" si="202"/>
        <v>27663.049253817586</v>
      </c>
      <c r="AK173" s="42">
        <f t="shared" ref="AK173:AK182" si="206">SUM(AH173:AJ173)</f>
        <v>261648.91435531439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363986.8572432379</v>
      </c>
      <c r="K174" s="11">
        <f t="shared" si="187"/>
        <v>3639.8685724323791</v>
      </c>
      <c r="L174" s="24">
        <f t="shared" si="193"/>
        <v>40218.136445498138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L'!$B$392:$AV$512, 19)</f>
        <v>38.073135447665358</v>
      </c>
      <c r="S174" s="46">
        <f>VLOOKUP(I174, '[1]Lapse Rates'!$A$4:$F$24, 6)</f>
        <v>4.8306569999999999E-4</v>
      </c>
      <c r="T174" s="33">
        <f t="shared" si="203"/>
        <v>0.78253294231983972</v>
      </c>
      <c r="U174" s="33">
        <f t="shared" si="194"/>
        <v>2.9793482705203361E-2</v>
      </c>
      <c r="V174" s="39">
        <f t="shared" si="189"/>
        <v>3.7801482355479297E-4</v>
      </c>
      <c r="W174" s="32">
        <f t="shared" si="195"/>
        <v>0.75236144479108158</v>
      </c>
      <c r="X174" s="31"/>
      <c r="Y174" s="5">
        <f t="shared" si="200"/>
        <v>0</v>
      </c>
      <c r="Z174" s="5">
        <f t="shared" si="190"/>
        <v>4.7126403132033472</v>
      </c>
      <c r="AA174" s="5">
        <f t="shared" si="196"/>
        <v>0</v>
      </c>
      <c r="AB174" s="5">
        <f t="shared" si="181"/>
        <v>4.5309388053508828</v>
      </c>
      <c r="AC174" s="32"/>
      <c r="AD174" s="5">
        <f t="shared" si="201"/>
        <v>273849.67780048761</v>
      </c>
      <c r="AE174" s="5">
        <f t="shared" si="183"/>
        <v>-2738.4967780048764</v>
      </c>
      <c r="AF174" s="5">
        <f t="shared" si="183"/>
        <v>-30258.575242939834</v>
      </c>
      <c r="AG174" s="5">
        <f t="shared" si="204"/>
        <v>-17942.499296071914</v>
      </c>
      <c r="AH174" s="5">
        <f t="shared" si="205"/>
        <v>222910.106483471</v>
      </c>
      <c r="AI174" s="42">
        <f t="shared" si="199"/>
        <v>0</v>
      </c>
      <c r="AJ174" s="42">
        <f t="shared" si="202"/>
        <v>26596.469168320284</v>
      </c>
      <c r="AK174" s="42">
        <f t="shared" si="206"/>
        <v>249506.5756517913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363986.8572432379</v>
      </c>
      <c r="K175" s="11">
        <f t="shared" si="187"/>
        <v>3639.8685724323791</v>
      </c>
      <c r="L175" s="24">
        <f t="shared" si="193"/>
        <v>40218.136445498138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L'!$B$392:$AV$512, 19)</f>
        <v>42.931060048698725</v>
      </c>
      <c r="S175" s="46">
        <f>VLOOKUP(I175, '[1]Lapse Rates'!$A$4:$F$24, 6)</f>
        <v>4.5965829999999999E-4</v>
      </c>
      <c r="T175" s="33">
        <f t="shared" si="203"/>
        <v>0.75236144479108158</v>
      </c>
      <c r="U175" s="33">
        <f t="shared" si="194"/>
        <v>3.2299674364651657E-2</v>
      </c>
      <c r="V175" s="39">
        <f t="shared" si="189"/>
        <v>3.4582918269821243E-4</v>
      </c>
      <c r="W175" s="32">
        <f t="shared" si="195"/>
        <v>0.71971594124373173</v>
      </c>
      <c r="X175" s="31"/>
      <c r="Y175" s="5">
        <f t="shared" si="200"/>
        <v>0</v>
      </c>
      <c r="Z175" s="5">
        <f t="shared" si="190"/>
        <v>4.5309388053508828</v>
      </c>
      <c r="AA175" s="5">
        <f t="shared" si="196"/>
        <v>0</v>
      </c>
      <c r="AB175" s="5">
        <f t="shared" si="181"/>
        <v>4.334338115792713</v>
      </c>
      <c r="AC175" s="32"/>
      <c r="AD175" s="5">
        <f t="shared" si="201"/>
        <v>261967.14356116479</v>
      </c>
      <c r="AE175" s="5">
        <f t="shared" si="183"/>
        <v>-2619.6714356116477</v>
      </c>
      <c r="AF175" s="5">
        <f t="shared" si="183"/>
        <v>-28945.633926940522</v>
      </c>
      <c r="AG175" s="5">
        <f t="shared" si="204"/>
        <v>-19451.800592949803</v>
      </c>
      <c r="AH175" s="5">
        <f t="shared" si="205"/>
        <v>210950.03760566283</v>
      </c>
      <c r="AI175" s="42">
        <f t="shared" si="199"/>
        <v>0</v>
      </c>
      <c r="AJ175" s="42">
        <f t="shared" si="202"/>
        <v>25442.431500613569</v>
      </c>
      <c r="AK175" s="42">
        <f t="shared" si="206"/>
        <v>236392.4691062764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363986.8572432379</v>
      </c>
      <c r="K176" s="11">
        <f t="shared" si="187"/>
        <v>3639.8685724323791</v>
      </c>
      <c r="L176" s="24">
        <f t="shared" si="193"/>
        <v>40218.136445498138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L'!$B$392:$AV$512, 19)</f>
        <v>48.3522948747637</v>
      </c>
      <c r="S176" s="46">
        <f>VLOOKUP(I176, '[1]Lapse Rates'!$A$4:$F$24, 6)</f>
        <v>3.6747819999999998E-4</v>
      </c>
      <c r="T176" s="33">
        <f t="shared" si="203"/>
        <v>0.71971594124373173</v>
      </c>
      <c r="U176" s="33">
        <f t="shared" si="194"/>
        <v>3.4799917417085019E-2</v>
      </c>
      <c r="V176" s="39">
        <f t="shared" si="189"/>
        <v>2.644799185995523E-4</v>
      </c>
      <c r="W176" s="32">
        <f t="shared" si="195"/>
        <v>0.68465154390804717</v>
      </c>
      <c r="X176" s="31"/>
      <c r="Y176" s="5">
        <f t="shared" si="200"/>
        <v>0</v>
      </c>
      <c r="Z176" s="5">
        <f t="shared" si="190"/>
        <v>4.334338115792713</v>
      </c>
      <c r="AA176" s="5">
        <f t="shared" si="196"/>
        <v>0</v>
      </c>
      <c r="AB176" s="5">
        <f t="shared" si="181"/>
        <v>4.1231701463619936</v>
      </c>
      <c r="AC176" s="32"/>
      <c r="AD176" s="5">
        <f t="shared" si="201"/>
        <v>249204.16377382079</v>
      </c>
      <c r="AE176" s="5">
        <f t="shared" si="183"/>
        <v>-2492.041637738208</v>
      </c>
      <c r="AF176" s="5">
        <f t="shared" si="183"/>
        <v>-27535.409210514801</v>
      </c>
      <c r="AG176" s="5">
        <f t="shared" si="204"/>
        <v>-20957.519466173693</v>
      </c>
      <c r="AH176" s="5">
        <f t="shared" si="205"/>
        <v>198219.1934593941</v>
      </c>
      <c r="AI176" s="42">
        <f t="shared" si="199"/>
        <v>0</v>
      </c>
      <c r="AJ176" s="42">
        <f t="shared" si="202"/>
        <v>24202.884380118863</v>
      </c>
      <c r="AK176" s="42">
        <f t="shared" si="206"/>
        <v>222422.07783951296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363986.8572432379</v>
      </c>
      <c r="K177" s="11">
        <f t="shared" si="187"/>
        <v>3639.8685724323791</v>
      </c>
      <c r="L177" s="24">
        <f t="shared" si="193"/>
        <v>40218.136445498138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L'!$B$392:$AV$512, 19)</f>
        <v>54.37257457491696</v>
      </c>
      <c r="S177" s="46">
        <f>VLOOKUP(I177, '[1]Lapse Rates'!$A$4:$F$24, 6)</f>
        <v>3.9775519999999998E-4</v>
      </c>
      <c r="T177" s="33">
        <f t="shared" si="203"/>
        <v>0.68465154390804717</v>
      </c>
      <c r="U177" s="33">
        <f t="shared" si="194"/>
        <v>3.7226267128972333E-2</v>
      </c>
      <c r="V177" s="39">
        <f t="shared" si="189"/>
        <v>2.7232371177745408E-4</v>
      </c>
      <c r="W177" s="32">
        <f t="shared" si="195"/>
        <v>0.64715295306729737</v>
      </c>
      <c r="X177" s="31"/>
      <c r="Y177" s="5">
        <f t="shared" si="200"/>
        <v>0</v>
      </c>
      <c r="Z177" s="5">
        <f t="shared" si="190"/>
        <v>4.1231701463619936</v>
      </c>
      <c r="AA177" s="5">
        <f t="shared" si="196"/>
        <v>0</v>
      </c>
      <c r="AB177" s="5">
        <f t="shared" si="181"/>
        <v>3.897342757727654</v>
      </c>
      <c r="AC177" s="32"/>
      <c r="AD177" s="5">
        <f t="shared" si="201"/>
        <v>235555.16954264621</v>
      </c>
      <c r="AE177" s="5">
        <f t="shared" si="183"/>
        <v>-2355.5516954264622</v>
      </c>
      <c r="AF177" s="5">
        <f t="shared" si="183"/>
        <v>-26027.285767567617</v>
      </c>
      <c r="AG177" s="5">
        <f t="shared" si="204"/>
        <v>-22418.73762681388</v>
      </c>
      <c r="AH177" s="5">
        <f t="shared" si="205"/>
        <v>184753.59445283827</v>
      </c>
      <c r="AI177" s="42">
        <f t="shared" si="199"/>
        <v>0</v>
      </c>
      <c r="AJ177" s="42">
        <f t="shared" si="202"/>
        <v>22877.286993803616</v>
      </c>
      <c r="AK177" s="42">
        <f t="shared" si="206"/>
        <v>207630.88144664187</v>
      </c>
    </row>
    <row r="178" spans="1:39" ht="15" x14ac:dyDescent="0.2">
      <c r="I178" s="2">
        <f t="shared" si="186"/>
        <v>16</v>
      </c>
      <c r="J178" s="11">
        <f t="shared" si="176"/>
        <v>363986.8572432379</v>
      </c>
      <c r="K178" s="11">
        <f t="shared" si="187"/>
        <v>3639.8685724323791</v>
      </c>
      <c r="L178" s="24">
        <f t="shared" si="193"/>
        <v>40218.136445498138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L'!$B$392:$AV$512, 19)</f>
        <v>60.928021600082438</v>
      </c>
      <c r="S178" s="46">
        <f>VLOOKUP(I178, '[1]Lapse Rates'!$A$4:$F$24, 6)</f>
        <v>2.516404E-4</v>
      </c>
      <c r="T178" s="33">
        <f t="shared" si="203"/>
        <v>0.64715295306729737</v>
      </c>
      <c r="U178" s="33">
        <f t="shared" si="194"/>
        <v>3.942974910304143E-2</v>
      </c>
      <c r="V178" s="39">
        <f t="shared" si="189"/>
        <v>1.6284982797103593E-4</v>
      </c>
      <c r="W178" s="32">
        <f t="shared" si="195"/>
        <v>0.60756035413628484</v>
      </c>
      <c r="X178" s="31"/>
      <c r="Y178" s="5">
        <f t="shared" si="200"/>
        <v>0</v>
      </c>
      <c r="Z178" s="5">
        <f t="shared" si="190"/>
        <v>3.897342757727654</v>
      </c>
      <c r="AA178" s="5">
        <f t="shared" si="196"/>
        <v>0</v>
      </c>
      <c r="AB178" s="5">
        <f t="shared" si="181"/>
        <v>3.6589046451114067</v>
      </c>
      <c r="AC178" s="32"/>
      <c r="AD178" s="5">
        <f t="shared" si="201"/>
        <v>221143.98388765496</v>
      </c>
      <c r="AE178" s="5">
        <f t="shared" si="183"/>
        <v>-2211.4398388765499</v>
      </c>
      <c r="AF178" s="5">
        <f t="shared" si="183"/>
        <v>-24434.945221528273</v>
      </c>
      <c r="AG178" s="5">
        <f t="shared" si="204"/>
        <v>-23745.738372575535</v>
      </c>
      <c r="AH178" s="5">
        <f t="shared" si="205"/>
        <v>170751.86045467464</v>
      </c>
      <c r="AI178" s="42">
        <f t="shared" si="199"/>
        <v>0</v>
      </c>
      <c r="AJ178" s="42">
        <f t="shared" si="202"/>
        <v>21477.664900509699</v>
      </c>
      <c r="AK178" s="42">
        <f t="shared" si="206"/>
        <v>192229.52535518433</v>
      </c>
    </row>
    <row r="179" spans="1:39" ht="15" x14ac:dyDescent="0.2">
      <c r="I179" s="2">
        <f t="shared" si="186"/>
        <v>17</v>
      </c>
      <c r="J179" s="11">
        <f t="shared" si="176"/>
        <v>363986.8572432379</v>
      </c>
      <c r="K179" s="11">
        <f t="shared" si="187"/>
        <v>3639.8685724323791</v>
      </c>
      <c r="L179" s="24">
        <f t="shared" si="193"/>
        <v>40218.136445498138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L'!$B$392:$AV$512, 19)</f>
        <v>68.117341514933528</v>
      </c>
      <c r="S179" s="46">
        <f>VLOOKUP(I179, '[1]Lapse Rates'!$A$4:$F$24, 6)</f>
        <v>2.7508159999999998E-4</v>
      </c>
      <c r="T179" s="33">
        <f t="shared" si="203"/>
        <v>0.60756035413628484</v>
      </c>
      <c r="U179" s="33">
        <f t="shared" si="194"/>
        <v>4.1385396133635274E-2</v>
      </c>
      <c r="V179" s="39">
        <f t="shared" si="189"/>
        <v>1.6712867431237585E-4</v>
      </c>
      <c r="W179" s="32">
        <f t="shared" si="195"/>
        <v>0.56600782932833715</v>
      </c>
      <c r="X179" s="31"/>
      <c r="Y179" s="5">
        <f t="shared" si="200"/>
        <v>0</v>
      </c>
      <c r="Z179" s="5">
        <f t="shared" si="190"/>
        <v>3.6589046451114067</v>
      </c>
      <c r="AA179" s="5">
        <f t="shared" si="196"/>
        <v>0</v>
      </c>
      <c r="AB179" s="5">
        <f t="shared" si="181"/>
        <v>3.4086632904857517</v>
      </c>
      <c r="AC179" s="32"/>
      <c r="AD179" s="5">
        <f t="shared" si="201"/>
        <v>206019.41097228843</v>
      </c>
      <c r="AE179" s="5">
        <f t="shared" si="183"/>
        <v>-2060.1941097228841</v>
      </c>
      <c r="AF179" s="5">
        <f t="shared" si="183"/>
        <v>-22763.780109147287</v>
      </c>
      <c r="AG179" s="5">
        <f t="shared" si="204"/>
        <v>-24923.485728163039</v>
      </c>
      <c r="AH179" s="5">
        <f t="shared" si="205"/>
        <v>156271.95102525523</v>
      </c>
      <c r="AI179" s="42">
        <f t="shared" si="199"/>
        <v>0</v>
      </c>
      <c r="AJ179" s="42">
        <f t="shared" si="202"/>
        <v>20008.758112763364</v>
      </c>
      <c r="AK179" s="42">
        <f t="shared" si="206"/>
        <v>176280.7091380186</v>
      </c>
    </row>
    <row r="180" spans="1:39" ht="15" x14ac:dyDescent="0.2">
      <c r="I180" s="2">
        <f t="shared" si="186"/>
        <v>18</v>
      </c>
      <c r="J180" s="11">
        <f t="shared" si="176"/>
        <v>363986.8572432379</v>
      </c>
      <c r="K180" s="11">
        <f t="shared" si="187"/>
        <v>3639.8685724323791</v>
      </c>
      <c r="L180" s="24">
        <f t="shared" si="193"/>
        <v>40218.136445498138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L'!$B$392:$AV$512, 19)</f>
        <v>76.189361161888712</v>
      </c>
      <c r="S180" s="46">
        <f>VLOOKUP(I180, '[1]Lapse Rates'!$A$4:$F$24, 6)</f>
        <v>2.0998619999999999E-4</v>
      </c>
      <c r="T180" s="33">
        <f t="shared" si="203"/>
        <v>0.56600782932833715</v>
      </c>
      <c r="U180" s="33">
        <f t="shared" si="194"/>
        <v>4.3123774929153341E-2</v>
      </c>
      <c r="V180" s="39">
        <f t="shared" si="189"/>
        <v>1.1885383325090607E-4</v>
      </c>
      <c r="W180" s="32">
        <f t="shared" si="195"/>
        <v>0.5227652005659329</v>
      </c>
      <c r="X180" s="31"/>
      <c r="Y180" s="5">
        <f t="shared" si="200"/>
        <v>0</v>
      </c>
      <c r="Z180" s="5">
        <f t="shared" si="200"/>
        <v>3.4086632904857517</v>
      </c>
      <c r="AA180" s="5">
        <f t="shared" si="196"/>
        <v>0</v>
      </c>
      <c r="AB180" s="5">
        <f t="shared" si="181"/>
        <v>3.1482436397162119</v>
      </c>
      <c r="AC180" s="32"/>
      <c r="AD180" s="5">
        <f t="shared" si="201"/>
        <v>190279.66243012485</v>
      </c>
      <c r="AE180" s="5">
        <f t="shared" si="183"/>
        <v>-1902.7966243012486</v>
      </c>
      <c r="AF180" s="5">
        <f t="shared" si="183"/>
        <v>-21024.642165318888</v>
      </c>
      <c r="AG180" s="5">
        <f t="shared" si="204"/>
        <v>-25970.387851809086</v>
      </c>
      <c r="AH180" s="5">
        <f t="shared" si="205"/>
        <v>141381.83578869564</v>
      </c>
      <c r="AI180" s="42">
        <f t="shared" si="199"/>
        <v>0</v>
      </c>
      <c r="AJ180" s="42">
        <f t="shared" si="202"/>
        <v>18480.104925420095</v>
      </c>
      <c r="AK180" s="42">
        <f t="shared" si="206"/>
        <v>159861.94071411574</v>
      </c>
    </row>
    <row r="181" spans="1:39" ht="15" x14ac:dyDescent="0.2">
      <c r="I181" s="2">
        <f t="shared" si="186"/>
        <v>19</v>
      </c>
      <c r="J181" s="11">
        <f t="shared" si="176"/>
        <v>363986.8572432379</v>
      </c>
      <c r="K181" s="11">
        <f t="shared" si="187"/>
        <v>3639.8685724323791</v>
      </c>
      <c r="L181" s="24">
        <f t="shared" si="193"/>
        <v>40218.136445498138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L'!$B$392:$AV$512, 19)</f>
        <v>85.240615866247452</v>
      </c>
      <c r="S181" s="46">
        <f>VLOOKUP(I181, '[1]Lapse Rates'!$A$4:$F$24, 6)</f>
        <v>1.6037285799999999E-2</v>
      </c>
      <c r="T181" s="33">
        <f t="shared" si="203"/>
        <v>0.5227652005659329</v>
      </c>
      <c r="U181" s="33">
        <f t="shared" si="194"/>
        <v>4.4560827649682493E-2</v>
      </c>
      <c r="V181" s="39">
        <f t="shared" si="189"/>
        <v>8.3837349277701874E-3</v>
      </c>
      <c r="W181" s="32">
        <f t="shared" si="195"/>
        <v>0.46982063798848023</v>
      </c>
      <c r="X181" s="31"/>
      <c r="Y181" s="5">
        <f t="shared" si="200"/>
        <v>0</v>
      </c>
      <c r="Z181" s="5">
        <f t="shared" si="200"/>
        <v>3.1482436397162119</v>
      </c>
      <c r="AA181" s="5">
        <f t="shared" si="196"/>
        <v>0</v>
      </c>
      <c r="AB181" s="5">
        <f t="shared" si="181"/>
        <v>2.8293961299516446</v>
      </c>
      <c r="AC181" s="32"/>
      <c r="AD181" s="5">
        <f t="shared" si="201"/>
        <v>171008.53748943991</v>
      </c>
      <c r="AE181" s="5">
        <f t="shared" si="183"/>
        <v>-1710.0853748943991</v>
      </c>
      <c r="AF181" s="5">
        <f t="shared" si="183"/>
        <v>-18895.310523531683</v>
      </c>
      <c r="AG181" s="5">
        <f t="shared" si="204"/>
        <v>-26835.822674640636</v>
      </c>
      <c r="AH181" s="5">
        <f t="shared" si="205"/>
        <v>123567.31891637319</v>
      </c>
      <c r="AI181" s="42">
        <f t="shared" si="199"/>
        <v>0</v>
      </c>
      <c r="AJ181" s="42">
        <f t="shared" si="202"/>
        <v>16608.48699513797</v>
      </c>
      <c r="AK181" s="42">
        <f t="shared" si="206"/>
        <v>140175.80591151115</v>
      </c>
    </row>
    <row r="182" spans="1:39" ht="15" x14ac:dyDescent="0.2">
      <c r="I182" s="2">
        <f t="shared" si="186"/>
        <v>20</v>
      </c>
      <c r="J182" s="11">
        <f t="shared" si="176"/>
        <v>363986.8572432379</v>
      </c>
      <c r="K182" s="11">
        <f t="shared" si="187"/>
        <v>3639.8685724323791</v>
      </c>
      <c r="L182" s="24">
        <f t="shared" si="193"/>
        <v>40218.136445498138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L'!$B$392:$AV$512, 19)</f>
        <v>95.42726255611997</v>
      </c>
      <c r="S182" s="46">
        <f>VLOOKUP(I182, '[1]Lapse Rates'!$A$4:$F$24, 6)</f>
        <v>0</v>
      </c>
      <c r="T182" s="33">
        <f t="shared" si="203"/>
        <v>0.46982063798848023</v>
      </c>
      <c r="U182" s="33">
        <f t="shared" si="194"/>
        <v>4.48336973756105E-2</v>
      </c>
      <c r="V182" s="39">
        <f t="shared" si="189"/>
        <v>0</v>
      </c>
      <c r="W182" s="32">
        <f t="shared" si="195"/>
        <v>0.42498694061286973</v>
      </c>
      <c r="X182" s="31"/>
      <c r="Y182" s="5">
        <f t="shared" si="200"/>
        <v>0</v>
      </c>
      <c r="Z182" s="5">
        <f t="shared" si="200"/>
        <v>2.8293961299516446</v>
      </c>
      <c r="AA182" s="5">
        <f t="shared" si="196"/>
        <v>0</v>
      </c>
      <c r="AB182" s="5">
        <f t="shared" si="181"/>
        <v>2.5593946025834793</v>
      </c>
      <c r="AC182" s="32"/>
      <c r="AD182" s="5">
        <f>$W182*J182</f>
        <v>154689.66088309704</v>
      </c>
      <c r="AE182" s="5">
        <f t="shared" si="183"/>
        <v>-1546.8966088309705</v>
      </c>
      <c r="AF182" s="5">
        <f t="shared" si="183"/>
        <v>-17092.182765123209</v>
      </c>
      <c r="AG182" s="5">
        <f t="shared" si="204"/>
        <v>-27000.152736816537</v>
      </c>
      <c r="AH182" s="5">
        <f t="shared" si="205"/>
        <v>109050.42877232631</v>
      </c>
      <c r="AI182" s="42">
        <f t="shared" si="199"/>
        <v>0</v>
      </c>
      <c r="AJ182" s="42">
        <f t="shared" si="202"/>
        <v>15023.582739065851</v>
      </c>
      <c r="AK182" s="42">
        <f t="shared" si="206"/>
        <v>124074.01151139216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5912469.8050366938</v>
      </c>
      <c r="AE185" s="21">
        <f t="shared" ref="AE185:AK185" si="207">SUM(AE162:AE182)</f>
        <v>-197489.5788161068</v>
      </c>
      <c r="AF185" s="21">
        <f t="shared" si="207"/>
        <v>-624541.30063380091</v>
      </c>
      <c r="AG185" s="21">
        <f t="shared" si="207"/>
        <v>-335157.73592451407</v>
      </c>
      <c r="AH185" s="21">
        <f t="shared" si="207"/>
        <v>4755281.1896622721</v>
      </c>
      <c r="AI185" s="21">
        <f t="shared" si="207"/>
        <v>0</v>
      </c>
      <c r="AJ185" s="21">
        <f t="shared" si="207"/>
        <v>539224.63922122668</v>
      </c>
      <c r="AK185" s="21">
        <f t="shared" si="207"/>
        <v>5294505.8288834998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3014278.7334767818</v>
      </c>
      <c r="AE187" s="21">
        <f t="shared" ref="AE187:AK187" si="208">AE162+NPV($D$6,AE163:AE182)</f>
        <v>-168828.3842175735</v>
      </c>
      <c r="AF187" s="21">
        <f t="shared" si="208"/>
        <v>-307854.08731376508</v>
      </c>
      <c r="AG187" s="21">
        <f t="shared" si="208"/>
        <v>-116435.30474415081</v>
      </c>
      <c r="AH187" s="21">
        <f t="shared" si="208"/>
        <v>2421160.9572012918</v>
      </c>
      <c r="AI187" s="21">
        <f t="shared" si="208"/>
        <v>0</v>
      </c>
      <c r="AJ187" s="21">
        <f t="shared" si="208"/>
        <v>257718.83306032119</v>
      </c>
      <c r="AK187" s="21">
        <f t="shared" si="208"/>
        <v>2678879.7902616137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4428735.7456755992</v>
      </c>
      <c r="AE189" s="21">
        <f t="shared" ref="AE189:AK189" si="209">AE162+NPV($D$7,AE163:AE182)</f>
        <v>-182778.40950503302</v>
      </c>
      <c r="AF189" s="21">
        <f t="shared" si="209"/>
        <v>-461992.62535836047</v>
      </c>
      <c r="AG189" s="21">
        <f t="shared" si="209"/>
        <v>-216552.17222280573</v>
      </c>
      <c r="AH189" s="21">
        <f t="shared" si="209"/>
        <v>3567412.5385893993</v>
      </c>
      <c r="AI189" s="21">
        <f t="shared" si="209"/>
        <v>0</v>
      </c>
      <c r="AJ189" s="21">
        <f t="shared" si="209"/>
        <v>395110.96546071366</v>
      </c>
      <c r="AK189" s="21">
        <f t="shared" si="209"/>
        <v>3962523.5040501133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330260.12821152824</v>
      </c>
    </row>
    <row r="192" spans="1:39" ht="15" x14ac:dyDescent="0.2">
      <c r="G192" s="58" t="s">
        <v>115</v>
      </c>
      <c r="H192" s="57"/>
      <c r="I192" s="57"/>
      <c r="J192" s="11">
        <f>H$191</f>
        <v>330260.12821152824</v>
      </c>
      <c r="K192" s="11">
        <f>J192*$C$10</f>
        <v>132104.05128461131</v>
      </c>
      <c r="L192" s="24">
        <f>$C$201</f>
        <v>46419.451654727447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330260.12821152824</v>
      </c>
      <c r="AE192" s="5">
        <f>-$W192*K192</f>
        <v>-132104.05128461131</v>
      </c>
      <c r="AF192" s="5">
        <f>-$W192*L192</f>
        <v>-46419.451654727447</v>
      </c>
      <c r="AG192" s="5"/>
      <c r="AH192" s="5">
        <f>SUM(AD192:AG192)</f>
        <v>151736.62527218947</v>
      </c>
      <c r="AI192" s="42">
        <f>Y192-AA192</f>
        <v>0</v>
      </c>
      <c r="AJ192" s="42"/>
      <c r="AK192" s="42">
        <f>SUM(AH192:AJ192)</f>
        <v>151736.62527218947</v>
      </c>
      <c r="AL192" s="6" t="s">
        <v>39</v>
      </c>
      <c r="AM192" s="36">
        <f>AK219</f>
        <v>3595718.8323567393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330260.12821152824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L'!$B$392:$AV$512, 22)</f>
        <v>12.361706966540961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1.236170696654096E-2</v>
      </c>
      <c r="V193" s="39">
        <f>MIN(S193*T193,T193-U193)</f>
        <v>1.1402544E-3</v>
      </c>
      <c r="W193" s="32">
        <f>T193-SUM(U193:V193)</f>
        <v>0.98649803863345908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5.9409772730818942</v>
      </c>
      <c r="AC193" s="32"/>
      <c r="AD193" s="5">
        <f t="shared" ref="AD193:AD195" si="218">$W193*J193</f>
        <v>325800.96871950733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-7444.5784247529955</v>
      </c>
      <c r="AH193" s="5">
        <f t="shared" ref="AH193:AH201" si="220">SUM(AD193:AG193)</f>
        <v>318356.39029475435</v>
      </c>
      <c r="AI193" s="42">
        <f>-M193*$W192*(N193-N192)/1000</f>
        <v>0</v>
      </c>
      <c r="AJ193" s="42">
        <f>$D$6*SUM(Y193:Z193,AD193:AE193)</f>
        <v>31961.66581803267</v>
      </c>
      <c r="AK193" s="42">
        <f t="shared" ref="AK193" si="221">SUM(AH193:AJ193)</f>
        <v>350318.05611278705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330260.12821152824</v>
      </c>
      <c r="K194" s="11">
        <f t="shared" ref="K194:K212" si="223">J194*$C$11</f>
        <v>3302.6012821152826</v>
      </c>
      <c r="L194" s="24">
        <f>$C$202</f>
        <v>36511.647808381596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L'!$B$392:$AV$512, 22)</f>
        <v>13.562028472567702</v>
      </c>
      <c r="S194" s="46">
        <f>VLOOKUP(I194, '[1]Lapse Rates'!$A$4:$F$24, 6)</f>
        <v>1.1150343000000001E-3</v>
      </c>
      <c r="T194" s="33">
        <f t="shared" ref="T194:T196" si="224">W193</f>
        <v>0.98649803863345908</v>
      </c>
      <c r="U194" s="33">
        <f>T194*R194/1000</f>
        <v>1.3378914488079164E-2</v>
      </c>
      <c r="V194" s="39">
        <f t="shared" ref="V194:V212" si="225">MIN(S194*T194,T194-U194)</f>
        <v>1.099979149959032E-3</v>
      </c>
      <c r="W194" s="32">
        <f>T194-SUM(U194:V194)</f>
        <v>0.97201914499542086</v>
      </c>
      <c r="X194" s="32"/>
      <c r="Y194" s="5">
        <f t="shared" ref="Y194:Z209" si="226">AA193</f>
        <v>0</v>
      </c>
      <c r="Z194" s="5">
        <f t="shared" si="226"/>
        <v>5.9409772730818942</v>
      </c>
      <c r="AA194" s="5">
        <f>O194*W194</f>
        <v>0</v>
      </c>
      <c r="AB194" s="5">
        <f t="shared" si="217"/>
        <v>5.853781176714473</v>
      </c>
      <c r="AC194" s="32"/>
      <c r="AD194" s="5">
        <f t="shared" si="218"/>
        <v>321019.16745024774</v>
      </c>
      <c r="AE194" s="5">
        <f t="shared" si="219"/>
        <v>-3210.1916745024778</v>
      </c>
      <c r="AF194" s="5">
        <f t="shared" si="219"/>
        <v>-35490.020685077012</v>
      </c>
      <c r="AG194" s="5">
        <f t="shared" ref="AG194:AG197" si="227">-U194*M194</f>
        <v>-8057.1702932414273</v>
      </c>
      <c r="AH194" s="5">
        <f t="shared" si="220"/>
        <v>274261.78479742684</v>
      </c>
      <c r="AI194" s="42">
        <f>-M194*($W193*N194-$W192*N193)/1000</f>
        <v>0</v>
      </c>
      <c r="AJ194" s="42">
        <f t="shared" ref="AJ194:AJ195" si="228">$D$6*SUM(Y194:Z194,AD194:AE194)</f>
        <v>31177.643333471107</v>
      </c>
      <c r="AK194" s="42">
        <f>SUM(AH194:AJ194)</f>
        <v>305439.42813089793</v>
      </c>
      <c r="AL194" s="48" t="s">
        <v>59</v>
      </c>
      <c r="AM194" s="54">
        <f>AK219/AD219</f>
        <v>0.89099491211924542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330260.12821152824</v>
      </c>
      <c r="K195" s="11">
        <f t="shared" si="223"/>
        <v>3302.6012821152826</v>
      </c>
      <c r="L195" s="24">
        <f t="shared" ref="L195:L212" si="229">$C$202</f>
        <v>36511.647808381596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L'!$B$392:$AV$512, 22)</f>
        <v>14.841506111403371</v>
      </c>
      <c r="S195" s="46">
        <f>VLOOKUP(I195, '[1]Lapse Rates'!$A$4:$F$24, 6)</f>
        <v>9.1335750000000001E-4</v>
      </c>
      <c r="T195" s="33">
        <f t="shared" si="224"/>
        <v>0.97201914499542086</v>
      </c>
      <c r="U195" s="33">
        <f t="shared" ref="U195:U212" si="230">T195*R195/1000</f>
        <v>1.4426228080850619E-2</v>
      </c>
      <c r="V195" s="39">
        <f t="shared" si="225"/>
        <v>8.8780097622515508E-4</v>
      </c>
      <c r="W195" s="32">
        <f t="shared" ref="W195:W212" si="231">T195-SUM(U195:V195)</f>
        <v>0.95670511593834506</v>
      </c>
      <c r="X195" s="32"/>
      <c r="Y195" s="5">
        <f t="shared" si="226"/>
        <v>0</v>
      </c>
      <c r="Z195" s="5">
        <f t="shared" si="226"/>
        <v>5.853781176714473</v>
      </c>
      <c r="AA195" s="5">
        <f t="shared" ref="AA195:AA212" si="232">O195*W195</f>
        <v>0</v>
      </c>
      <c r="AB195" s="5">
        <f t="shared" si="217"/>
        <v>5.7615556526643363</v>
      </c>
      <c r="AC195" s="32"/>
      <c r="AD195" s="5">
        <f t="shared" si="218"/>
        <v>315961.55425042281</v>
      </c>
      <c r="AE195" s="5">
        <f t="shared" si="219"/>
        <v>-3159.6155425042284</v>
      </c>
      <c r="AF195" s="5">
        <f>-$W195*L195</f>
        <v>-34930.880249617738</v>
      </c>
      <c r="AG195" s="5">
        <f t="shared" si="227"/>
        <v>-8687.8929109025867</v>
      </c>
      <c r="AH195" s="5">
        <f t="shared" si="220"/>
        <v>269183.16554739827</v>
      </c>
      <c r="AI195" s="42">
        <f>-M195*($W194*N195-$W193*N194)/1000</f>
        <v>0</v>
      </c>
      <c r="AJ195" s="42">
        <f t="shared" si="228"/>
        <v>30686.444443180251</v>
      </c>
      <c r="AK195" s="42">
        <f t="shared" ref="AK195:AK202" si="233">SUM(AH195:AJ195)</f>
        <v>299869.60999057849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330260.12821152824</v>
      </c>
      <c r="K196" s="11">
        <f t="shared" si="223"/>
        <v>3302.6012821152826</v>
      </c>
      <c r="L196" s="24">
        <f t="shared" si="229"/>
        <v>36511.647808381596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L'!$B$392:$AV$512, 22)</f>
        <v>16.199936752096448</v>
      </c>
      <c r="S196" s="46">
        <f>VLOOKUP(I196, '[1]Lapse Rates'!$A$4:$F$24, 6)</f>
        <v>8.7679360000000005E-4</v>
      </c>
      <c r="T196" s="33">
        <f t="shared" si="224"/>
        <v>0.95670511593834506</v>
      </c>
      <c r="U196" s="33">
        <f t="shared" si="230"/>
        <v>1.549856236860829E-2</v>
      </c>
      <c r="V196" s="39">
        <f t="shared" si="225"/>
        <v>8.3883292274199899E-4</v>
      </c>
      <c r="W196" s="32">
        <f t="shared" si="231"/>
        <v>0.94036772064699481</v>
      </c>
      <c r="X196" s="32"/>
      <c r="Y196" s="5">
        <f>AA195</f>
        <v>0</v>
      </c>
      <c r="Z196" s="5">
        <f t="shared" si="226"/>
        <v>5.7615556526643363</v>
      </c>
      <c r="AA196" s="5">
        <f t="shared" si="232"/>
        <v>0</v>
      </c>
      <c r="AB196" s="5">
        <f t="shared" si="217"/>
        <v>5.6631671203751903</v>
      </c>
      <c r="AC196" s="32"/>
      <c r="AD196" s="5">
        <f>$W196*J196</f>
        <v>310565.96398685907</v>
      </c>
      <c r="AE196" s="5">
        <f t="shared" si="219"/>
        <v>-3105.6596398685911</v>
      </c>
      <c r="AF196" s="5">
        <f t="shared" si="219"/>
        <v>-34334.375026633643</v>
      </c>
      <c r="AG196" s="5">
        <f t="shared" si="227"/>
        <v>-9333.6837166846017</v>
      </c>
      <c r="AH196" s="5">
        <f t="shared" si="220"/>
        <v>263792.24560367223</v>
      </c>
      <c r="AI196" s="42">
        <f t="shared" ref="AI196:AI212" si="235">-M196*($W195*N196-$W194*N195)/1000</f>
        <v>0</v>
      </c>
      <c r="AJ196" s="42">
        <f>$D$6*SUM(Y196:Z196,AD196:AE196)</f>
        <v>30162.421065049293</v>
      </c>
      <c r="AK196" s="42">
        <f t="shared" si="233"/>
        <v>293954.66666872153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330260.12821152824</v>
      </c>
      <c r="K197" s="11">
        <f t="shared" si="223"/>
        <v>3302.6012821152826</v>
      </c>
      <c r="L197" s="24">
        <f t="shared" si="229"/>
        <v>36511.647808381596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L'!$B$392:$AV$512, 22)</f>
        <v>17.72700098618548</v>
      </c>
      <c r="S197" s="46">
        <f>VLOOKUP(I197, '[1]Lapse Rates'!$A$4:$F$24, 6)</f>
        <v>8.7786349999999995E-4</v>
      </c>
      <c r="T197" s="33">
        <f>W196</f>
        <v>0.94036772064699481</v>
      </c>
      <c r="U197" s="33">
        <f t="shared" si="230"/>
        <v>1.6669899511286269E-2</v>
      </c>
      <c r="V197" s="39">
        <f t="shared" si="225"/>
        <v>8.2551449853419305E-4</v>
      </c>
      <c r="W197" s="32">
        <f t="shared" si="231"/>
        <v>0.92287230663717434</v>
      </c>
      <c r="X197" s="32"/>
      <c r="Y197" s="5">
        <f t="shared" ref="Y197:Z212" si="236">AA196</f>
        <v>0</v>
      </c>
      <c r="Z197" s="5">
        <f t="shared" si="226"/>
        <v>5.6631671203751903</v>
      </c>
      <c r="AA197" s="5">
        <f t="shared" si="232"/>
        <v>0</v>
      </c>
      <c r="AB197" s="5">
        <f t="shared" si="217"/>
        <v>5.557804663537989</v>
      </c>
      <c r="AC197" s="32"/>
      <c r="AD197" s="5">
        <f t="shared" ref="AD197:AD211" si="237">$W197*J197</f>
        <v>304787.92631286202</v>
      </c>
      <c r="AE197" s="5">
        <f t="shared" si="219"/>
        <v>-3047.8792631286201</v>
      </c>
      <c r="AF197" s="5">
        <f t="shared" si="219"/>
        <v>-33695.588632045256</v>
      </c>
      <c r="AG197" s="5">
        <f t="shared" si="227"/>
        <v>-10039.096912782419</v>
      </c>
      <c r="AH197" s="5">
        <f t="shared" si="220"/>
        <v>258005.36150490574</v>
      </c>
      <c r="AI197" s="42">
        <f t="shared" si="235"/>
        <v>0</v>
      </c>
      <c r="AJ197" s="42">
        <f t="shared" ref="AJ197:AJ212" si="238">$D$6*SUM(Y197:Z197,AD197:AE197)</f>
        <v>29601.254172273355</v>
      </c>
      <c r="AK197" s="42">
        <f t="shared" si="233"/>
        <v>287606.61567717907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330260.12821152824</v>
      </c>
      <c r="K198" s="11">
        <f t="shared" si="223"/>
        <v>3302.6012821152826</v>
      </c>
      <c r="L198" s="24">
        <f t="shared" si="229"/>
        <v>36511.647808381596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L'!$B$392:$AV$512, 22)</f>
        <v>19.446293450573311</v>
      </c>
      <c r="S198" s="46">
        <f>VLOOKUP(I198, '[1]Lapse Rates'!$A$4:$F$24, 6)</f>
        <v>8.7081910000000003E-4</v>
      </c>
      <c r="T198" s="33">
        <f t="shared" ref="T198:T212" si="239">W197</f>
        <v>0.92287230663717434</v>
      </c>
      <c r="U198" s="33">
        <f t="shared" si="230"/>
        <v>1.7946445692273969E-2</v>
      </c>
      <c r="V198" s="39">
        <f t="shared" si="225"/>
        <v>8.0365483148070818E-4</v>
      </c>
      <c r="W198" s="32">
        <f t="shared" si="231"/>
        <v>0.90412220611341965</v>
      </c>
      <c r="X198" s="32"/>
      <c r="Y198" s="5">
        <f t="shared" si="236"/>
        <v>0</v>
      </c>
      <c r="Z198" s="5">
        <f t="shared" si="226"/>
        <v>5.557804663537989</v>
      </c>
      <c r="AA198" s="5">
        <f t="shared" si="232"/>
        <v>0</v>
      </c>
      <c r="AB198" s="5">
        <f t="shared" si="217"/>
        <v>5.4448861206547861</v>
      </c>
      <c r="AC198" s="32"/>
      <c r="AD198" s="5">
        <f t="shared" si="237"/>
        <v>298595.51570990775</v>
      </c>
      <c r="AE198" s="5">
        <f t="shared" si="219"/>
        <v>-2985.9551570990775</v>
      </c>
      <c r="AF198" s="5">
        <f t="shared" si="219"/>
        <v>-33010.991565350174</v>
      </c>
      <c r="AG198" s="5">
        <f>-U198*M198</f>
        <v>-10807.870042812459</v>
      </c>
      <c r="AH198" s="5">
        <f t="shared" si="220"/>
        <v>251790.69894464608</v>
      </c>
      <c r="AI198" s="42">
        <f t="shared" si="235"/>
        <v>0</v>
      </c>
      <c r="AJ198" s="42">
        <f t="shared" si="238"/>
        <v>28999.843110868027</v>
      </c>
      <c r="AK198" s="42">
        <f t="shared" si="233"/>
        <v>280790.54205551412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330260.12821152824</v>
      </c>
      <c r="K199" s="11">
        <f t="shared" si="223"/>
        <v>3302.6012821152826</v>
      </c>
      <c r="L199" s="24">
        <f t="shared" si="229"/>
        <v>36511.647808381596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L'!$B$392:$AV$512, 22)</f>
        <v>21.413107963995621</v>
      </c>
      <c r="S199" s="46">
        <f>VLOOKUP(I199, '[1]Lapse Rates'!$A$4:$F$24, 6)</f>
        <v>7.8743759999999998E-4</v>
      </c>
      <c r="T199" s="33">
        <f t="shared" si="239"/>
        <v>0.90412220611341965</v>
      </c>
      <c r="U199" s="33">
        <f t="shared" si="230"/>
        <v>1.9360066412152554E-2</v>
      </c>
      <c r="V199" s="39">
        <f t="shared" si="225"/>
        <v>7.1193982008865646E-4</v>
      </c>
      <c r="W199" s="32">
        <f t="shared" si="231"/>
        <v>0.88405019988117839</v>
      </c>
      <c r="X199" s="32"/>
      <c r="Y199" s="5">
        <f t="shared" si="236"/>
        <v>0</v>
      </c>
      <c r="Z199" s="5">
        <f t="shared" si="226"/>
        <v>5.4448861206547861</v>
      </c>
      <c r="AA199" s="5">
        <f t="shared" si="232"/>
        <v>0</v>
      </c>
      <c r="AB199" s="5">
        <f t="shared" si="217"/>
        <v>5.324006678242422</v>
      </c>
      <c r="AC199" s="32"/>
      <c r="AD199" s="5">
        <f t="shared" si="237"/>
        <v>291966.53235818516</v>
      </c>
      <c r="AE199" s="5">
        <f t="shared" si="219"/>
        <v>-2919.6653235818517</v>
      </c>
      <c r="AF199" s="5">
        <f t="shared" si="219"/>
        <v>-32278.129542990941</v>
      </c>
      <c r="AG199" s="5">
        <f t="shared" ref="AG199:AG212" si="240">-U199*M199</f>
        <v>-11659.19343532422</v>
      </c>
      <c r="AH199" s="5">
        <f t="shared" si="220"/>
        <v>245109.54405628817</v>
      </c>
      <c r="AI199" s="42">
        <f t="shared" si="235"/>
        <v>0</v>
      </c>
      <c r="AJ199" s="42">
        <f t="shared" si="238"/>
        <v>28356.031799423024</v>
      </c>
      <c r="AK199" s="42">
        <f t="shared" si="233"/>
        <v>273465.57585571118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330260.12821152824</v>
      </c>
      <c r="K200" s="11">
        <f t="shared" si="223"/>
        <v>3302.6012821152826</v>
      </c>
      <c r="L200" s="24">
        <f t="shared" si="229"/>
        <v>36511.647808381596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L'!$B$392:$AV$512, 22)</f>
        <v>23.678470376509129</v>
      </c>
      <c r="S200" s="46">
        <f>VLOOKUP(I200, '[1]Lapse Rates'!$A$4:$F$24, 6)</f>
        <v>7.0183349999999997E-4</v>
      </c>
      <c r="T200" s="33">
        <f t="shared" si="239"/>
        <v>0.88405019988117839</v>
      </c>
      <c r="U200" s="33">
        <f t="shared" si="230"/>
        <v>2.0932956469233457E-2</v>
      </c>
      <c r="V200" s="39">
        <f t="shared" si="225"/>
        <v>6.2045604595830695E-4</v>
      </c>
      <c r="W200" s="32">
        <f t="shared" si="231"/>
        <v>0.86249678736598667</v>
      </c>
      <c r="X200" s="32"/>
      <c r="Y200" s="5">
        <f t="shared" si="236"/>
        <v>0</v>
      </c>
      <c r="Z200" s="5">
        <f t="shared" si="226"/>
        <v>5.324006678242422</v>
      </c>
      <c r="AA200" s="5">
        <f t="shared" si="232"/>
        <v>0</v>
      </c>
      <c r="AB200" s="5">
        <f t="shared" si="217"/>
        <v>5.1942057775863075</v>
      </c>
      <c r="AC200" s="32"/>
      <c r="AD200" s="5">
        <f t="shared" si="237"/>
        <v>284848.29957752198</v>
      </c>
      <c r="AE200" s="5">
        <f t="shared" si="219"/>
        <v>-2848.4829957752199</v>
      </c>
      <c r="AF200" s="5">
        <f t="shared" si="219"/>
        <v>-31491.178936167496</v>
      </c>
      <c r="AG200" s="5">
        <f t="shared" si="240"/>
        <v>-12606.433441509995</v>
      </c>
      <c r="AH200" s="5">
        <f t="shared" si="220"/>
        <v>237902.20420406925</v>
      </c>
      <c r="AI200" s="42">
        <f t="shared" si="235"/>
        <v>0</v>
      </c>
      <c r="AJ200" s="42">
        <f t="shared" si="238"/>
        <v>27664.704291724494</v>
      </c>
      <c r="AK200" s="42">
        <f t="shared" si="233"/>
        <v>265566.90849579376</v>
      </c>
    </row>
    <row r="201" spans="1:39" ht="15" x14ac:dyDescent="0.2">
      <c r="A201" s="12"/>
      <c r="B201" s="13">
        <v>1</v>
      </c>
      <c r="C201" s="10">
        <f>$H$191*0.14+$B$204</f>
        <v>46419.451654727447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330260.12821152824</v>
      </c>
      <c r="K201" s="11">
        <f t="shared" si="223"/>
        <v>3302.6012821152826</v>
      </c>
      <c r="L201" s="24">
        <f t="shared" si="229"/>
        <v>36511.647808381596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L'!$B$392:$AV$512, 22)</f>
        <v>26.28849180847191</v>
      </c>
      <c r="S201" s="46">
        <f>VLOOKUP(I201, '[1]Lapse Rates'!$A$4:$F$24, 6)</f>
        <v>6.5742610000000005E-4</v>
      </c>
      <c r="T201" s="33">
        <f t="shared" si="239"/>
        <v>0.86249678736598667</v>
      </c>
      <c r="U201" s="33">
        <f t="shared" si="230"/>
        <v>2.267373972950408E-2</v>
      </c>
      <c r="V201" s="39">
        <f t="shared" si="225"/>
        <v>5.670278991805499E-4</v>
      </c>
      <c r="W201" s="32">
        <f t="shared" si="231"/>
        <v>0.83925601973730202</v>
      </c>
      <c r="X201" s="32"/>
      <c r="Y201" s="5">
        <f t="shared" si="236"/>
        <v>0</v>
      </c>
      <c r="Z201" s="5">
        <f t="shared" si="226"/>
        <v>5.1942057775863075</v>
      </c>
      <c r="AA201" s="5">
        <f t="shared" si="232"/>
        <v>0</v>
      </c>
      <c r="AB201" s="5">
        <f t="shared" si="217"/>
        <v>5.0542431351037562</v>
      </c>
      <c r="AC201" s="32"/>
      <c r="AD201" s="5">
        <f t="shared" si="237"/>
        <v>277172.80068073823</v>
      </c>
      <c r="AE201" s="5">
        <f t="shared" si="219"/>
        <v>-2771.7280068073824</v>
      </c>
      <c r="AF201" s="5">
        <f t="shared" si="219"/>
        <v>-30642.620213712526</v>
      </c>
      <c r="AG201" s="5">
        <f t="shared" si="240"/>
        <v>-13654.783603559514</v>
      </c>
      <c r="AH201" s="5">
        <f t="shared" si="220"/>
        <v>230103.6688566588</v>
      </c>
      <c r="AI201" s="42">
        <f t="shared" si="235"/>
        <v>0</v>
      </c>
      <c r="AJ201" s="42">
        <f t="shared" si="238"/>
        <v>26919.254780899402</v>
      </c>
      <c r="AK201" s="42">
        <f t="shared" si="233"/>
        <v>257022.92363755821</v>
      </c>
    </row>
    <row r="202" spans="1:39" ht="15" x14ac:dyDescent="0.2">
      <c r="A202" s="12"/>
      <c r="B202" s="70" t="s">
        <v>49</v>
      </c>
      <c r="C202" s="10">
        <f>$H$191*0.11+$B$204</f>
        <v>36511.647808381596</v>
      </c>
      <c r="D202" s="1"/>
      <c r="E202" s="1"/>
      <c r="F202" s="1"/>
      <c r="I202" s="2">
        <f t="shared" si="222"/>
        <v>10</v>
      </c>
      <c r="J202" s="11">
        <f t="shared" si="212"/>
        <v>330260.12821152824</v>
      </c>
      <c r="K202" s="11">
        <f t="shared" si="223"/>
        <v>3302.6012821152826</v>
      </c>
      <c r="L202" s="24">
        <f t="shared" si="229"/>
        <v>36511.647808381596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L'!$B$392:$AV$512, 22)</f>
        <v>29.393985073979</v>
      </c>
      <c r="S202" s="46">
        <f>VLOOKUP(I202, '[1]Lapse Rates'!$A$4:$F$24, 6)</f>
        <v>5.9033320000000003E-4</v>
      </c>
      <c r="T202" s="33">
        <f t="shared" si="239"/>
        <v>0.83925601973730202</v>
      </c>
      <c r="U202" s="33">
        <f t="shared" si="230"/>
        <v>2.4669078917405281E-2</v>
      </c>
      <c r="V202" s="39">
        <f t="shared" si="225"/>
        <v>4.9544069175078468E-4</v>
      </c>
      <c r="W202" s="32">
        <f t="shared" si="231"/>
        <v>0.81409150012814591</v>
      </c>
      <c r="X202" s="32"/>
      <c r="Y202" s="5">
        <f t="shared" si="236"/>
        <v>0</v>
      </c>
      <c r="Z202" s="5">
        <f t="shared" si="226"/>
        <v>5.0542431351037562</v>
      </c>
      <c r="AA202" s="5">
        <f t="shared" si="232"/>
        <v>0</v>
      </c>
      <c r="AB202" s="5">
        <f t="shared" si="217"/>
        <v>4.9026951003067314</v>
      </c>
      <c r="AC202" s="32"/>
      <c r="AD202" s="5">
        <f t="shared" si="237"/>
        <v>268861.96320823685</v>
      </c>
      <c r="AE202" s="5">
        <f t="shared" si="219"/>
        <v>-2688.6196320823683</v>
      </c>
      <c r="AF202" s="5">
        <f t="shared" si="219"/>
        <v>-29723.822136475905</v>
      </c>
      <c r="AG202" s="5">
        <f t="shared" si="240"/>
        <v>-14856.434727350064</v>
      </c>
      <c r="AH202" s="5">
        <f>SUM(AD202:AG202)</f>
        <v>221593.08671232851</v>
      </c>
      <c r="AI202" s="42">
        <f t="shared" si="235"/>
        <v>0</v>
      </c>
      <c r="AJ202" s="42">
        <f t="shared" si="238"/>
        <v>26112.10082607231</v>
      </c>
      <c r="AK202" s="42">
        <f t="shared" si="233"/>
        <v>247705.18753840082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330260.12821152824</v>
      </c>
      <c r="K203" s="11">
        <f t="shared" si="223"/>
        <v>3302.6012821152826</v>
      </c>
      <c r="L203" s="24">
        <f t="shared" si="229"/>
        <v>36511.647808381596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L'!$B$392:$AV$512, 22)</f>
        <v>32.970154213153066</v>
      </c>
      <c r="S203" s="46">
        <f>VLOOKUP(I203, '[1]Lapse Rates'!$A$4:$F$24, 6)</f>
        <v>5.0522920000000001E-4</v>
      </c>
      <c r="T203" s="33">
        <f t="shared" si="239"/>
        <v>0.81409150012814591</v>
      </c>
      <c r="U203" s="33">
        <f t="shared" si="230"/>
        <v>2.6840722302842089E-2</v>
      </c>
      <c r="V203" s="39">
        <f t="shared" si="225"/>
        <v>4.1130279733654304E-4</v>
      </c>
      <c r="W203" s="32">
        <f t="shared" si="231"/>
        <v>0.78683947502796725</v>
      </c>
      <c r="X203" s="31"/>
      <c r="Y203" s="5">
        <f t="shared" si="236"/>
        <v>0</v>
      </c>
      <c r="Z203" s="5">
        <f t="shared" si="226"/>
        <v>4.9026951003067314</v>
      </c>
      <c r="AA203" s="5">
        <f t="shared" si="232"/>
        <v>0</v>
      </c>
      <c r="AB203" s="5">
        <f t="shared" si="217"/>
        <v>4.7385755020661771</v>
      </c>
      <c r="AC203" s="32"/>
      <c r="AD203" s="5">
        <f t="shared" si="237"/>
        <v>259861.70590462803</v>
      </c>
      <c r="AE203" s="5">
        <f t="shared" si="219"/>
        <v>-2598.6170590462807</v>
      </c>
      <c r="AF203" s="5">
        <f t="shared" si="219"/>
        <v>-28728.805793953008</v>
      </c>
      <c r="AG203" s="5">
        <f t="shared" si="240"/>
        <v>-16164.261351718289</v>
      </c>
      <c r="AH203" s="5">
        <f t="shared" ref="AH203:AH212" si="241">SUM(AD203:AG203)</f>
        <v>212370.02169991046</v>
      </c>
      <c r="AI203" s="42">
        <f t="shared" si="235"/>
        <v>0</v>
      </c>
      <c r="AJ203" s="42">
        <f t="shared" si="238"/>
        <v>25237.989970140912</v>
      </c>
      <c r="AK203" s="42">
        <f t="shared" ref="AK203:AK212" si="242">SUM(AH203:AJ203)</f>
        <v>237608.01167005138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330260.12821152824</v>
      </c>
      <c r="K204" s="11">
        <f t="shared" si="223"/>
        <v>3302.6012821152826</v>
      </c>
      <c r="L204" s="24">
        <f t="shared" si="229"/>
        <v>36511.647808381596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L'!$B$392:$AV$512, 22)</f>
        <v>37.071210830621538</v>
      </c>
      <c r="S204" s="46">
        <f>VLOOKUP(I204, '[1]Lapse Rates'!$A$4:$F$24, 6)</f>
        <v>4.8306569999999999E-4</v>
      </c>
      <c r="T204" s="33">
        <f t="shared" si="239"/>
        <v>0.78683947502796725</v>
      </c>
      <c r="U204" s="33">
        <f t="shared" si="230"/>
        <v>2.9169092068617345E-2</v>
      </c>
      <c r="V204" s="39">
        <f t="shared" si="225"/>
        <v>3.800951617920175E-4</v>
      </c>
      <c r="W204" s="32">
        <f t="shared" si="231"/>
        <v>0.75729028779755792</v>
      </c>
      <c r="X204" s="31"/>
      <c r="Y204" s="5">
        <f t="shared" si="236"/>
        <v>0</v>
      </c>
      <c r="Z204" s="5">
        <f t="shared" si="226"/>
        <v>4.7385755020661771</v>
      </c>
      <c r="AA204" s="5">
        <f t="shared" si="232"/>
        <v>0</v>
      </c>
      <c r="AB204" s="5">
        <f t="shared" si="217"/>
        <v>4.5606217273003553</v>
      </c>
      <c r="AC204" s="32"/>
      <c r="AD204" s="5">
        <f t="shared" si="237"/>
        <v>250102.78754136659</v>
      </c>
      <c r="AE204" s="5">
        <f t="shared" si="219"/>
        <v>-2501.0278754136662</v>
      </c>
      <c r="AF204" s="5">
        <f t="shared" si="219"/>
        <v>-27649.916276772376</v>
      </c>
      <c r="AG204" s="5">
        <f t="shared" si="240"/>
        <v>-17566.473147391356</v>
      </c>
      <c r="AH204" s="5">
        <f t="shared" si="241"/>
        <v>202385.37024178921</v>
      </c>
      <c r="AI204" s="42">
        <f t="shared" si="235"/>
        <v>0</v>
      </c>
      <c r="AJ204" s="42">
        <f t="shared" si="238"/>
        <v>24290.197477486738</v>
      </c>
      <c r="AK204" s="42">
        <f t="shared" si="242"/>
        <v>226675.56771927595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330260.12821152824</v>
      </c>
      <c r="K205" s="11">
        <f t="shared" si="223"/>
        <v>3302.6012821152826</v>
      </c>
      <c r="L205" s="24">
        <f t="shared" si="229"/>
        <v>36511.647808381596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L'!$B$392:$AV$512, 22)</f>
        <v>41.801295310575085</v>
      </c>
      <c r="S205" s="46">
        <f>VLOOKUP(I205, '[1]Lapse Rates'!$A$4:$F$24, 6)</f>
        <v>4.5965829999999999E-4</v>
      </c>
      <c r="T205" s="33">
        <f t="shared" si="239"/>
        <v>0.75729028779755792</v>
      </c>
      <c r="U205" s="33">
        <f t="shared" si="230"/>
        <v>3.1655714956056118E-2</v>
      </c>
      <c r="V205" s="39">
        <f t="shared" si="225"/>
        <v>3.4809476629553621E-4</v>
      </c>
      <c r="W205" s="32">
        <f t="shared" si="231"/>
        <v>0.7252864780752063</v>
      </c>
      <c r="X205" s="31"/>
      <c r="Y205" s="5">
        <f t="shared" si="236"/>
        <v>0</v>
      </c>
      <c r="Z205" s="5">
        <f t="shared" si="226"/>
        <v>4.5606217273003553</v>
      </c>
      <c r="AA205" s="5">
        <f t="shared" si="232"/>
        <v>0</v>
      </c>
      <c r="AB205" s="5">
        <f t="shared" si="217"/>
        <v>4.3678855040475337</v>
      </c>
      <c r="AC205" s="32"/>
      <c r="AD205" s="5">
        <f t="shared" si="237"/>
        <v>239533.20523920539</v>
      </c>
      <c r="AE205" s="5">
        <f t="shared" si="219"/>
        <v>-2395.3320523920543</v>
      </c>
      <c r="AF205" s="5">
        <f t="shared" si="219"/>
        <v>-26481.404447663412</v>
      </c>
      <c r="AG205" s="5">
        <f t="shared" si="240"/>
        <v>-19063.989562270719</v>
      </c>
      <c r="AH205" s="5">
        <f t="shared" si="241"/>
        <v>191592.47917687922</v>
      </c>
      <c r="AI205" s="42">
        <f t="shared" si="235"/>
        <v>0</v>
      </c>
      <c r="AJ205" s="42">
        <f t="shared" si="238"/>
        <v>23263.672756617838</v>
      </c>
      <c r="AK205" s="42">
        <f t="shared" si="242"/>
        <v>214856.15193349705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330260.12821152824</v>
      </c>
      <c r="K206" s="11">
        <f t="shared" si="223"/>
        <v>3302.6012821152826</v>
      </c>
      <c r="L206" s="24">
        <f t="shared" si="229"/>
        <v>36511.647808381596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L'!$B$392:$AV$512, 22)</f>
        <v>47.079866062269929</v>
      </c>
      <c r="S206" s="46">
        <f>VLOOKUP(I206, '[1]Lapse Rates'!$A$4:$F$24, 6)</f>
        <v>3.6747819999999998E-4</v>
      </c>
      <c r="T206" s="33">
        <f t="shared" si="239"/>
        <v>0.7252864780752063</v>
      </c>
      <c r="U206" s="33">
        <f t="shared" si="230"/>
        <v>3.4146390244556186E-2</v>
      </c>
      <c r="V206" s="39">
        <f t="shared" si="225"/>
        <v>2.6652696944741628E-4</v>
      </c>
      <c r="W206" s="32">
        <f t="shared" si="231"/>
        <v>0.69087356086120266</v>
      </c>
      <c r="X206" s="31"/>
      <c r="Y206" s="5">
        <f t="shared" si="236"/>
        <v>0</v>
      </c>
      <c r="Z206" s="5">
        <f t="shared" si="226"/>
        <v>4.3678855040475337</v>
      </c>
      <c r="AA206" s="5">
        <f t="shared" si="232"/>
        <v>0</v>
      </c>
      <c r="AB206" s="5">
        <f t="shared" si="217"/>
        <v>4.1606409368388118</v>
      </c>
      <c r="AC206" s="32"/>
      <c r="AD206" s="5">
        <f t="shared" si="237"/>
        <v>228167.99078797584</v>
      </c>
      <c r="AE206" s="5">
        <f t="shared" si="219"/>
        <v>-2281.6799078797585</v>
      </c>
      <c r="AF206" s="5">
        <f t="shared" si="219"/>
        <v>-25224.932134286719</v>
      </c>
      <c r="AG206" s="5">
        <f t="shared" si="240"/>
        <v>-20563.946450588828</v>
      </c>
      <c r="AH206" s="5">
        <f t="shared" si="241"/>
        <v>180097.43229522055</v>
      </c>
      <c r="AI206" s="42">
        <f t="shared" si="235"/>
        <v>0</v>
      </c>
      <c r="AJ206" s="42">
        <f t="shared" si="238"/>
        <v>22159.875586905371</v>
      </c>
      <c r="AK206" s="42">
        <f t="shared" si="242"/>
        <v>202257.30788212593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330260.12821152824</v>
      </c>
      <c r="K207" s="11">
        <f t="shared" si="223"/>
        <v>3302.6012821152826</v>
      </c>
      <c r="L207" s="24">
        <f t="shared" si="229"/>
        <v>36511.647808381596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L'!$B$392:$AV$512, 22)</f>
        <v>52.94171734926126</v>
      </c>
      <c r="S207" s="46">
        <f>VLOOKUP(I207, '[1]Lapse Rates'!$A$4:$F$24, 6)</f>
        <v>3.9775519999999998E-4</v>
      </c>
      <c r="T207" s="33">
        <f t="shared" si="239"/>
        <v>0.69087356086120266</v>
      </c>
      <c r="U207" s="33">
        <f t="shared" si="230"/>
        <v>3.6576032783191437E-2</v>
      </c>
      <c r="V207" s="39">
        <f t="shared" si="225"/>
        <v>2.7479855137505985E-4</v>
      </c>
      <c r="W207" s="32">
        <f t="shared" si="231"/>
        <v>0.6540227295266362</v>
      </c>
      <c r="X207" s="31"/>
      <c r="Y207" s="5">
        <f t="shared" si="236"/>
        <v>0</v>
      </c>
      <c r="Z207" s="5">
        <f t="shared" si="226"/>
        <v>4.1606409368388118</v>
      </c>
      <c r="AA207" s="5">
        <f t="shared" si="232"/>
        <v>0</v>
      </c>
      <c r="AB207" s="5">
        <f t="shared" si="217"/>
        <v>3.9387145438009661</v>
      </c>
      <c r="AC207" s="32"/>
      <c r="AD207" s="5">
        <f t="shared" si="237"/>
        <v>215997.63050672054</v>
      </c>
      <c r="AE207" s="5">
        <f t="shared" si="219"/>
        <v>-2159.9763050672054</v>
      </c>
      <c r="AF207" s="5">
        <f t="shared" si="219"/>
        <v>-23879.447559152955</v>
      </c>
      <c r="AG207" s="5">
        <f t="shared" si="240"/>
        <v>-22027.147646988597</v>
      </c>
      <c r="AH207" s="5">
        <f t="shared" si="241"/>
        <v>167931.05899551176</v>
      </c>
      <c r="AI207" s="42">
        <f t="shared" si="235"/>
        <v>0</v>
      </c>
      <c r="AJ207" s="42">
        <f t="shared" si="238"/>
        <v>20977.882036058098</v>
      </c>
      <c r="AK207" s="42">
        <f t="shared" si="242"/>
        <v>188908.94103156985</v>
      </c>
    </row>
    <row r="208" spans="1:39" ht="15" x14ac:dyDescent="0.2">
      <c r="I208" s="2">
        <f t="shared" si="222"/>
        <v>16</v>
      </c>
      <c r="J208" s="11">
        <f t="shared" si="212"/>
        <v>330260.12821152824</v>
      </c>
      <c r="K208" s="11">
        <f t="shared" si="223"/>
        <v>3302.6012821152826</v>
      </c>
      <c r="L208" s="24">
        <f t="shared" si="229"/>
        <v>36511.647808381596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L'!$B$392:$AV$512, 22)</f>
        <v>59.324652610606591</v>
      </c>
      <c r="S208" s="46">
        <f>VLOOKUP(I208, '[1]Lapse Rates'!$A$4:$F$24, 6)</f>
        <v>2.516404E-4</v>
      </c>
      <c r="T208" s="33">
        <f t="shared" si="239"/>
        <v>0.6540227295266362</v>
      </c>
      <c r="U208" s="33">
        <f t="shared" si="230"/>
        <v>3.8799671228608411E-2</v>
      </c>
      <c r="V208" s="39">
        <f t="shared" si="225"/>
        <v>1.6457854126717455E-4</v>
      </c>
      <c r="W208" s="32">
        <f t="shared" si="231"/>
        <v>0.61505847975676065</v>
      </c>
      <c r="X208" s="31"/>
      <c r="Y208" s="5">
        <f t="shared" si="236"/>
        <v>0</v>
      </c>
      <c r="Z208" s="5">
        <f t="shared" si="226"/>
        <v>3.9387145438009661</v>
      </c>
      <c r="AA208" s="5">
        <f t="shared" si="232"/>
        <v>0</v>
      </c>
      <c r="AB208" s="5">
        <f t="shared" si="217"/>
        <v>3.704060532054342</v>
      </c>
      <c r="AC208" s="32"/>
      <c r="AD208" s="5">
        <f t="shared" si="237"/>
        <v>203129.29238205543</v>
      </c>
      <c r="AE208" s="5">
        <f t="shared" si="219"/>
        <v>-2031.2929238205543</v>
      </c>
      <c r="AF208" s="5">
        <f t="shared" si="219"/>
        <v>-22456.798594437445</v>
      </c>
      <c r="AG208" s="5">
        <f t="shared" si="240"/>
        <v>-23366.287204333614</v>
      </c>
      <c r="AH208" s="5">
        <f t="shared" si="241"/>
        <v>155274.91365946381</v>
      </c>
      <c r="AI208" s="42">
        <f t="shared" si="235"/>
        <v>0</v>
      </c>
      <c r="AJ208" s="42">
        <f t="shared" si="238"/>
        <v>19728.100134749588</v>
      </c>
      <c r="AK208" s="42">
        <f t="shared" si="242"/>
        <v>175003.01379421339</v>
      </c>
    </row>
    <row r="209" spans="1:39" ht="15" x14ac:dyDescent="0.2">
      <c r="I209" s="2">
        <f t="shared" si="222"/>
        <v>17</v>
      </c>
      <c r="J209" s="11">
        <f t="shared" si="212"/>
        <v>330260.12821152824</v>
      </c>
      <c r="K209" s="11">
        <f t="shared" si="223"/>
        <v>3302.6012821152826</v>
      </c>
      <c r="L209" s="24">
        <f t="shared" si="229"/>
        <v>36511.647808381596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L'!$B$392:$AV$512, 22)</f>
        <v>66.324779896119495</v>
      </c>
      <c r="S209" s="46">
        <f>VLOOKUP(I209, '[1]Lapse Rates'!$A$4:$F$24, 6)</f>
        <v>2.7508159999999998E-4</v>
      </c>
      <c r="T209" s="33">
        <f t="shared" si="239"/>
        <v>0.61505847975676065</v>
      </c>
      <c r="U209" s="33">
        <f t="shared" si="230"/>
        <v>4.079361829310902E-2</v>
      </c>
      <c r="V209" s="39">
        <f t="shared" si="225"/>
        <v>1.6919127070505732E-4</v>
      </c>
      <c r="W209" s="32">
        <f t="shared" si="231"/>
        <v>0.57409567019294661</v>
      </c>
      <c r="X209" s="31"/>
      <c r="Y209" s="5">
        <f t="shared" si="236"/>
        <v>0</v>
      </c>
      <c r="Z209" s="5">
        <f t="shared" si="226"/>
        <v>3.704060532054342</v>
      </c>
      <c r="AA209" s="5">
        <f t="shared" si="232"/>
        <v>0</v>
      </c>
      <c r="AB209" s="5">
        <f t="shared" si="217"/>
        <v>3.4573706136462805</v>
      </c>
      <c r="AC209" s="32"/>
      <c r="AD209" s="5">
        <f t="shared" si="237"/>
        <v>189600.90964360579</v>
      </c>
      <c r="AE209" s="5">
        <f t="shared" si="219"/>
        <v>-1896.0090964360579</v>
      </c>
      <c r="AF209" s="5">
        <f t="shared" si="219"/>
        <v>-20961.178918401663</v>
      </c>
      <c r="AG209" s="5">
        <f t="shared" si="240"/>
        <v>-24567.099951040753</v>
      </c>
      <c r="AH209" s="5">
        <f t="shared" si="241"/>
        <v>142176.62167772732</v>
      </c>
      <c r="AI209" s="42">
        <f t="shared" si="235"/>
        <v>0</v>
      </c>
      <c r="AJ209" s="42">
        <f t="shared" si="238"/>
        <v>18414.214112015547</v>
      </c>
      <c r="AK209" s="42">
        <f t="shared" si="242"/>
        <v>160590.83578974288</v>
      </c>
    </row>
    <row r="210" spans="1:39" ht="15" x14ac:dyDescent="0.2">
      <c r="I210" s="2">
        <f t="shared" si="222"/>
        <v>18</v>
      </c>
      <c r="J210" s="11">
        <f t="shared" si="212"/>
        <v>330260.12821152824</v>
      </c>
      <c r="K210" s="11">
        <f t="shared" si="223"/>
        <v>3302.6012821152826</v>
      </c>
      <c r="L210" s="24">
        <f t="shared" si="229"/>
        <v>36511.647808381596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L'!$B$392:$AV$512, 22)</f>
        <v>74.184377973417952</v>
      </c>
      <c r="S210" s="46">
        <f>VLOOKUP(I210, '[1]Lapse Rates'!$A$4:$F$24, 6)</f>
        <v>2.0998619999999999E-4</v>
      </c>
      <c r="T210" s="33">
        <f t="shared" si="239"/>
        <v>0.57409567019294661</v>
      </c>
      <c r="U210" s="33">
        <f t="shared" si="230"/>
        <v>4.2588930190496241E-2</v>
      </c>
      <c r="V210" s="39">
        <f t="shared" si="225"/>
        <v>1.2055216822027012E-4</v>
      </c>
      <c r="W210" s="32">
        <f t="shared" si="231"/>
        <v>0.53138618783423008</v>
      </c>
      <c r="X210" s="31"/>
      <c r="Y210" s="5">
        <f t="shared" si="236"/>
        <v>0</v>
      </c>
      <c r="Z210" s="5">
        <f t="shared" si="236"/>
        <v>3.4573706136462805</v>
      </c>
      <c r="AA210" s="5">
        <f t="shared" si="232"/>
        <v>0</v>
      </c>
      <c r="AB210" s="5">
        <f t="shared" si="217"/>
        <v>3.2001617251322054</v>
      </c>
      <c r="AC210" s="32"/>
      <c r="AD210" s="5">
        <f t="shared" si="237"/>
        <v>175495.67052396806</v>
      </c>
      <c r="AE210" s="5">
        <f t="shared" si="219"/>
        <v>-1754.9567052396808</v>
      </c>
      <c r="AF210" s="5">
        <f t="shared" si="219"/>
        <v>-19401.785340441918</v>
      </c>
      <c r="AG210" s="5">
        <f t="shared" si="240"/>
        <v>-25648.288839692359</v>
      </c>
      <c r="AH210" s="5">
        <f t="shared" si="241"/>
        <v>128690.63963859409</v>
      </c>
      <c r="AI210" s="42">
        <f t="shared" si="235"/>
        <v>0</v>
      </c>
      <c r="AJ210" s="42">
        <f t="shared" si="238"/>
        <v>17044.303193674452</v>
      </c>
      <c r="AK210" s="42">
        <f t="shared" si="242"/>
        <v>145734.94283226854</v>
      </c>
    </row>
    <row r="211" spans="1:39" ht="15" x14ac:dyDescent="0.2">
      <c r="I211" s="2">
        <f t="shared" si="222"/>
        <v>19</v>
      </c>
      <c r="J211" s="11">
        <f t="shared" si="212"/>
        <v>330260.12821152824</v>
      </c>
      <c r="K211" s="11">
        <f t="shared" si="223"/>
        <v>3302.6012821152826</v>
      </c>
      <c r="L211" s="24">
        <f t="shared" si="229"/>
        <v>36511.647808381596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L'!$B$392:$AV$512, 22)</f>
        <v>82.997441764504103</v>
      </c>
      <c r="S211" s="46">
        <f>VLOOKUP(I211, '[1]Lapse Rates'!$A$4:$F$24, 6)</f>
        <v>1.6037285799999999E-2</v>
      </c>
      <c r="T211" s="33">
        <f t="shared" si="239"/>
        <v>0.53138618783423008</v>
      </c>
      <c r="U211" s="33">
        <f t="shared" si="230"/>
        <v>4.4103694179233349E-2</v>
      </c>
      <c r="V211" s="39">
        <f t="shared" si="225"/>
        <v>8.5219921644700304E-3</v>
      </c>
      <c r="W211" s="32">
        <f t="shared" si="231"/>
        <v>0.47876050149052674</v>
      </c>
      <c r="X211" s="31"/>
      <c r="Y211" s="5">
        <f t="shared" si="236"/>
        <v>0</v>
      </c>
      <c r="Z211" s="5">
        <f t="shared" si="236"/>
        <v>3.2001617251322054</v>
      </c>
      <c r="AA211" s="5">
        <f t="shared" si="232"/>
        <v>0</v>
      </c>
      <c r="AB211" s="5">
        <f t="shared" si="217"/>
        <v>2.8832345805213841</v>
      </c>
      <c r="AC211" s="32"/>
      <c r="AD211" s="5">
        <f t="shared" si="237"/>
        <v>158115.50460487691</v>
      </c>
      <c r="AE211" s="5">
        <f t="shared" si="219"/>
        <v>-1581.1550460487692</v>
      </c>
      <c r="AF211" s="5">
        <f t="shared" si="219"/>
        <v>-17480.334814986265</v>
      </c>
      <c r="AG211" s="5">
        <f t="shared" si="240"/>
        <v>-26560.523641865522</v>
      </c>
      <c r="AH211" s="5">
        <f t="shared" si="241"/>
        <v>112493.49110197634</v>
      </c>
      <c r="AI211" s="42">
        <f t="shared" si="235"/>
        <v>0</v>
      </c>
      <c r="AJ211" s="42">
        <f t="shared" si="238"/>
        <v>15356.333627586277</v>
      </c>
      <c r="AK211" s="42">
        <f t="shared" si="242"/>
        <v>127849.82472956262</v>
      </c>
    </row>
    <row r="212" spans="1:39" ht="15" x14ac:dyDescent="0.2">
      <c r="I212" s="2">
        <f t="shared" si="222"/>
        <v>20</v>
      </c>
      <c r="J212" s="11">
        <f t="shared" si="212"/>
        <v>330260.12821152824</v>
      </c>
      <c r="K212" s="11">
        <f t="shared" si="223"/>
        <v>3302.6012821152826</v>
      </c>
      <c r="L212" s="24">
        <f t="shared" si="229"/>
        <v>36511.647808381596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L'!$B$392:$AV$512, 22)</f>
        <v>92.91601880464313</v>
      </c>
      <c r="S212" s="46">
        <f>VLOOKUP(I212, '[1]Lapse Rates'!$A$4:$F$24, 6)</f>
        <v>0</v>
      </c>
      <c r="T212" s="33">
        <f t="shared" si="239"/>
        <v>0.47876050149052674</v>
      </c>
      <c r="U212" s="33">
        <f t="shared" si="230"/>
        <v>4.4484519759414157E-2</v>
      </c>
      <c r="V212" s="39">
        <f t="shared" si="225"/>
        <v>0</v>
      </c>
      <c r="W212" s="32">
        <f t="shared" si="231"/>
        <v>0.43427598173111259</v>
      </c>
      <c r="X212" s="31"/>
      <c r="Y212" s="5">
        <f t="shared" si="236"/>
        <v>0</v>
      </c>
      <c r="Z212" s="5">
        <f t="shared" si="236"/>
        <v>2.8832345805213841</v>
      </c>
      <c r="AA212" s="5">
        <f t="shared" si="232"/>
        <v>0</v>
      </c>
      <c r="AB212" s="5">
        <f t="shared" si="217"/>
        <v>2.6153359020194622</v>
      </c>
      <c r="AC212" s="32"/>
      <c r="AD212" s="5">
        <f>$W212*J212</f>
        <v>143424.04140570454</v>
      </c>
      <c r="AE212" s="5">
        <f t="shared" si="219"/>
        <v>-1434.2404140570454</v>
      </c>
      <c r="AF212" s="5">
        <f t="shared" si="219"/>
        <v>-15856.131696605544</v>
      </c>
      <c r="AG212" s="5">
        <f t="shared" si="240"/>
        <v>-26789.86785019223</v>
      </c>
      <c r="AH212" s="5">
        <f t="shared" si="241"/>
        <v>99343.801444849727</v>
      </c>
      <c r="AI212" s="42">
        <f t="shared" si="235"/>
        <v>0</v>
      </c>
      <c r="AJ212" s="42">
        <f t="shared" si="238"/>
        <v>13929.482322592969</v>
      </c>
      <c r="AK212" s="42">
        <f t="shared" si="242"/>
        <v>113273.2837674427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5393269.5590061247</v>
      </c>
      <c r="AE215" s="21">
        <f t="shared" ref="AE215:AK215" si="243">SUM(AE192:AE212)</f>
        <v>-179476.13590536223</v>
      </c>
      <c r="AF215" s="21">
        <f t="shared" si="243"/>
        <v>-570137.79421949945</v>
      </c>
      <c r="AG215" s="21">
        <f t="shared" si="243"/>
        <v>-329465.02315500251</v>
      </c>
      <c r="AH215" s="21">
        <f t="shared" si="243"/>
        <v>4314190.6057262607</v>
      </c>
      <c r="AI215" s="21">
        <f t="shared" si="243"/>
        <v>0</v>
      </c>
      <c r="AJ215" s="21">
        <f t="shared" si="243"/>
        <v>492043.41485882178</v>
      </c>
      <c r="AK215" s="21">
        <f t="shared" si="243"/>
        <v>4806234.0205850825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2743029.9746807297</v>
      </c>
      <c r="AE217" s="21">
        <f t="shared" ref="AE217:AK217" si="244">AE192+NPV($D$6,AE193:AE212)</f>
        <v>-153264.79802614963</v>
      </c>
      <c r="AF217" s="21">
        <f t="shared" si="244"/>
        <v>-280360.41709108633</v>
      </c>
      <c r="AG217" s="21">
        <f t="shared" si="244"/>
        <v>-114320.2353889426</v>
      </c>
      <c r="AH217" s="21">
        <f t="shared" si="244"/>
        <v>2195084.5241745515</v>
      </c>
      <c r="AI217" s="21">
        <f t="shared" si="244"/>
        <v>0</v>
      </c>
      <c r="AJ217" s="21">
        <f t="shared" si="244"/>
        <v>234621.28524648445</v>
      </c>
      <c r="AK217" s="21">
        <f t="shared" si="244"/>
        <v>2429705.809421035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4035622.1830765177</v>
      </c>
      <c r="AE219" s="21">
        <f t="shared" ref="AE219:AK219" si="245">AE192+NPV($D$7,AE193:AE212)</f>
        <v>-166014.16576675011</v>
      </c>
      <c r="AF219" s="21">
        <f t="shared" si="245"/>
        <v>-421310.04587164515</v>
      </c>
      <c r="AG219" s="21">
        <f t="shared" si="245"/>
        <v>-212755.41881621946</v>
      </c>
      <c r="AH219" s="21">
        <f t="shared" si="245"/>
        <v>3235542.5526219029</v>
      </c>
      <c r="AI219" s="21">
        <f t="shared" si="245"/>
        <v>0</v>
      </c>
      <c r="AJ219" s="21">
        <f t="shared" si="245"/>
        <v>360176.27973483666</v>
      </c>
      <c r="AK219" s="21">
        <f t="shared" si="245"/>
        <v>3595718.8323567393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377383.52086717536</v>
      </c>
    </row>
    <row r="223" spans="1:39" ht="15" x14ac:dyDescent="0.2">
      <c r="G223" s="58" t="s">
        <v>116</v>
      </c>
      <c r="H223" s="57"/>
      <c r="I223" s="57"/>
      <c r="J223" s="11">
        <f>H$222</f>
        <v>377383.52086717536</v>
      </c>
      <c r="K223" s="11">
        <f>J223*$C$10</f>
        <v>150953.40834687016</v>
      </c>
      <c r="L223" s="24">
        <f>$C$232</f>
        <v>52826.51900836108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377383.52086717536</v>
      </c>
      <c r="AE223" s="5">
        <f>-$W223*K223</f>
        <v>-150953.40834687016</v>
      </c>
      <c r="AF223" s="5">
        <f>-$W223*L223</f>
        <v>-52826.51900836108</v>
      </c>
      <c r="AG223" s="5"/>
      <c r="AH223" s="5">
        <f>SUM(AD223:AG223)</f>
        <v>173603.59351194411</v>
      </c>
      <c r="AI223" s="42">
        <f>Y223-AA223</f>
        <v>0</v>
      </c>
      <c r="AJ223" s="42"/>
      <c r="AK223" s="42">
        <f>SUM(AH223:AJ223)</f>
        <v>173603.59351194411</v>
      </c>
      <c r="AL223" s="6" t="s">
        <v>39</v>
      </c>
      <c r="AM223" s="36">
        <f>AK250</f>
        <v>3975519.5312531539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377383.52086717536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L'!$B$392:$AV$512, 25)</f>
        <v>14.942526956330592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1.4942526956330592E-2</v>
      </c>
      <c r="V224" s="39">
        <f>MIN(S224*T224,T224-U224)</f>
        <v>1.1402544E-3</v>
      </c>
      <c r="W224" s="32">
        <f>T224-SUM(U224:V224)</f>
        <v>0.98391721864366943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5.9254348266655841</v>
      </c>
      <c r="AC224" s="32"/>
      <c r="AD224" s="5">
        <f t="shared" ref="AD224:AD226" si="254">$W224*J224</f>
        <v>371314.14421358635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-8998.8230663840168</v>
      </c>
      <c r="AH224" s="5">
        <f t="shared" ref="AH224:AH232" si="256">SUM(AD224:AG224)</f>
        <v>362315.32114720234</v>
      </c>
      <c r="AI224" s="42">
        <f>-M224*$W223*(N224-N223)/1000</f>
        <v>0</v>
      </c>
      <c r="AJ224" s="42">
        <f>$D$6*SUM(Y224:Z224,AD224:AE224)</f>
        <v>36426.508334001825</v>
      </c>
      <c r="AK224" s="42">
        <f t="shared" ref="AK224" si="257">SUM(AH224:AJ224)</f>
        <v>398741.82948120416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377383.52086717536</v>
      </c>
      <c r="K225" s="11">
        <f t="shared" ref="K225:K243" si="259">J225*$C$11</f>
        <v>3773.8352086717537</v>
      </c>
      <c r="L225" s="24">
        <f>$C$233</f>
        <v>41505.013382345809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L'!$B$392:$AV$512, 25)</f>
        <v>16.324400231587461</v>
      </c>
      <c r="S225" s="46">
        <f>VLOOKUP(I225, '[1]Lapse Rates'!$A$4:$F$24, 6)</f>
        <v>1.1150343000000001E-3</v>
      </c>
      <c r="T225" s="33">
        <f t="shared" ref="T225:T227" si="260">W224</f>
        <v>0.98391721864366943</v>
      </c>
      <c r="U225" s="33">
        <f>T225*R225/1000</f>
        <v>1.6061858471889609E-2</v>
      </c>
      <c r="V225" s="39">
        <f t="shared" ref="V225:V243" si="261">MIN(S225*T225,T225-U225)</f>
        <v>1.0971014471482909E-3</v>
      </c>
      <c r="W225" s="32">
        <f>T225-SUM(U225:V225)</f>
        <v>0.9667582587246315</v>
      </c>
      <c r="X225" s="32"/>
      <c r="Y225" s="5">
        <f t="shared" ref="Y225:Z240" si="262">AA224</f>
        <v>0</v>
      </c>
      <c r="Z225" s="5">
        <f t="shared" si="262"/>
        <v>5.9254348266655841</v>
      </c>
      <c r="AA225" s="5">
        <f>O225*W225</f>
        <v>0</v>
      </c>
      <c r="AB225" s="5">
        <f t="shared" si="253"/>
        <v>5.8220985939347614</v>
      </c>
      <c r="AC225" s="32"/>
      <c r="AD225" s="5">
        <f t="shared" si="254"/>
        <v>364838.63550492108</v>
      </c>
      <c r="AE225" s="5">
        <f t="shared" si="255"/>
        <v>-3648.386355049211</v>
      </c>
      <c r="AF225" s="5">
        <f t="shared" si="255"/>
        <v>-40125.314465859163</v>
      </c>
      <c r="AG225" s="5">
        <f t="shared" ref="AG225:AG228" si="263">-U225*M225</f>
        <v>-9672.9169656676077</v>
      </c>
      <c r="AH225" s="5">
        <f t="shared" si="256"/>
        <v>311392.0177183451</v>
      </c>
      <c r="AI225" s="42">
        <f>-M225*($W224*N225-$W223*N224)/1000</f>
        <v>0</v>
      </c>
      <c r="AJ225" s="42">
        <f t="shared" ref="AJ225:AJ226" si="264">$D$6*SUM(Y225:Z225,AD225:AE225)</f>
        <v>35433.344726758929</v>
      </c>
      <c r="AK225" s="42">
        <f>SUM(AH225:AJ225)</f>
        <v>346825.36244510405</v>
      </c>
      <c r="AL225" s="48" t="s">
        <v>59</v>
      </c>
      <c r="AM225" s="54">
        <f>AK250/AD250</f>
        <v>0.89020792334093046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377383.52086717536</v>
      </c>
      <c r="K226" s="11">
        <f t="shared" si="259"/>
        <v>3773.8352086717537</v>
      </c>
      <c r="L226" s="24">
        <f t="shared" ref="L226:L243" si="265">$C$233</f>
        <v>41505.013382345809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L'!$B$392:$AV$512, 25)</f>
        <v>17.789561378429656</v>
      </c>
      <c r="S226" s="46">
        <f>VLOOKUP(I226, '[1]Lapse Rates'!$A$4:$F$24, 6)</f>
        <v>9.1335750000000001E-4</v>
      </c>
      <c r="T226" s="33">
        <f t="shared" si="260"/>
        <v>0.9667582587246315</v>
      </c>
      <c r="U226" s="33">
        <f t="shared" ref="U226:U243" si="266">T226*R226/1000</f>
        <v>1.7198205381685611E-2</v>
      </c>
      <c r="V226" s="39">
        <f t="shared" si="261"/>
        <v>8.829959062930826E-4</v>
      </c>
      <c r="W226" s="32">
        <f t="shared" ref="W226:W243" si="267">T226-SUM(U226:V226)</f>
        <v>0.94867705743665276</v>
      </c>
      <c r="X226" s="32"/>
      <c r="Y226" s="5">
        <f t="shared" si="262"/>
        <v>0</v>
      </c>
      <c r="Z226" s="5">
        <f t="shared" si="262"/>
        <v>5.8220985939347614</v>
      </c>
      <c r="AA226" s="5">
        <f t="shared" ref="AA226:AA243" si="268">O226*W226</f>
        <v>0</v>
      </c>
      <c r="AB226" s="5">
        <f t="shared" si="253"/>
        <v>5.7132083562301794</v>
      </c>
      <c r="AC226" s="32"/>
      <c r="AD226" s="5">
        <f t="shared" si="254"/>
        <v>358015.08810135559</v>
      </c>
      <c r="AE226" s="5">
        <f t="shared" si="255"/>
        <v>-3580.1508810135556</v>
      </c>
      <c r="AF226" s="5">
        <f>-$W226*L226</f>
        <v>-39374.853964432717</v>
      </c>
      <c r="AG226" s="5">
        <f t="shared" si="263"/>
        <v>-10357.258028807144</v>
      </c>
      <c r="AH226" s="5">
        <f t="shared" si="256"/>
        <v>304702.82522710221</v>
      </c>
      <c r="AI226" s="42">
        <f>-M226*($W225*N226-$W224*N225)/1000</f>
        <v>0</v>
      </c>
      <c r="AJ226" s="42">
        <f t="shared" si="264"/>
        <v>34770.638489187622</v>
      </c>
      <c r="AK226" s="42">
        <f t="shared" ref="AK226:AK233" si="269">SUM(AH226:AJ226)</f>
        <v>339473.46371628984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377383.52086717536</v>
      </c>
      <c r="K227" s="11">
        <f t="shared" si="259"/>
        <v>3773.8352086717537</v>
      </c>
      <c r="L227" s="24">
        <f t="shared" si="265"/>
        <v>41505.013382345809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L'!$B$392:$AV$512, 25)</f>
        <v>19.336724350620177</v>
      </c>
      <c r="S227" s="46">
        <f>VLOOKUP(I227, '[1]Lapse Rates'!$A$4:$F$24, 6)</f>
        <v>8.7679360000000005E-4</v>
      </c>
      <c r="T227" s="33">
        <f t="shared" si="260"/>
        <v>0.94867705743665276</v>
      </c>
      <c r="U227" s="33">
        <f t="shared" si="266"/>
        <v>1.8344306757410021E-2</v>
      </c>
      <c r="V227" s="39">
        <f t="shared" si="261"/>
        <v>8.3179397242728957E-4</v>
      </c>
      <c r="W227" s="32">
        <f t="shared" si="267"/>
        <v>0.92950095670681543</v>
      </c>
      <c r="X227" s="32"/>
      <c r="Y227" s="5">
        <f>AA226</f>
        <v>0</v>
      </c>
      <c r="Z227" s="5">
        <f t="shared" si="262"/>
        <v>5.7132083562301794</v>
      </c>
      <c r="AA227" s="5">
        <f t="shared" si="268"/>
        <v>0</v>
      </c>
      <c r="AB227" s="5">
        <f t="shared" si="253"/>
        <v>5.5977243165658876</v>
      </c>
      <c r="AC227" s="32"/>
      <c r="AD227" s="5">
        <f>$W227*J227</f>
        <v>350778.34369142592</v>
      </c>
      <c r="AE227" s="5">
        <f t="shared" si="255"/>
        <v>-3507.7834369142593</v>
      </c>
      <c r="AF227" s="5">
        <f t="shared" si="255"/>
        <v>-38578.94964701961</v>
      </c>
      <c r="AG227" s="5">
        <f t="shared" si="263"/>
        <v>-11047.473514208279</v>
      </c>
      <c r="AH227" s="5">
        <f t="shared" si="256"/>
        <v>297644.13709328376</v>
      </c>
      <c r="AI227" s="42">
        <f t="shared" ref="AI227:AI243" si="271">-M227*($W226*N227-$W225*N226)/1000</f>
        <v>0</v>
      </c>
      <c r="AJ227" s="42">
        <f>$D$6*SUM(Y227:Z227,AD227:AE227)</f>
        <v>34067.802426707342</v>
      </c>
      <c r="AK227" s="42">
        <f t="shared" si="269"/>
        <v>331711.93951999111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377383.52086717536</v>
      </c>
      <c r="K228" s="11">
        <f t="shared" si="259"/>
        <v>3773.8352086717537</v>
      </c>
      <c r="L228" s="24">
        <f t="shared" si="265"/>
        <v>41505.013382345809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L'!$B$392:$AV$512, 25)</f>
        <v>21.071466135389166</v>
      </c>
      <c r="S228" s="46">
        <f>VLOOKUP(I228, '[1]Lapse Rates'!$A$4:$F$24, 6)</f>
        <v>8.7786349999999995E-4</v>
      </c>
      <c r="T228" s="33">
        <f>W227</f>
        <v>0.92950095670681543</v>
      </c>
      <c r="U228" s="33">
        <f t="shared" si="266"/>
        <v>1.9585947932059495E-2</v>
      </c>
      <c r="V228" s="39">
        <f t="shared" si="261"/>
        <v>8.1597496310799344E-4</v>
      </c>
      <c r="W228" s="32">
        <f t="shared" si="267"/>
        <v>0.90909903381164792</v>
      </c>
      <c r="X228" s="32"/>
      <c r="Y228" s="5">
        <f t="shared" ref="Y228:Z243" si="272">AA227</f>
        <v>0</v>
      </c>
      <c r="Z228" s="5">
        <f t="shared" si="262"/>
        <v>5.5977243165658876</v>
      </c>
      <c r="AA228" s="5">
        <f t="shared" si="268"/>
        <v>0</v>
      </c>
      <c r="AB228" s="5">
        <f t="shared" si="253"/>
        <v>5.4748580203335493</v>
      </c>
      <c r="AC228" s="32"/>
      <c r="AD228" s="5">
        <f t="shared" ref="AD228:AD242" si="273">$W228*J228</f>
        <v>343078.99419678701</v>
      </c>
      <c r="AE228" s="5">
        <f t="shared" si="255"/>
        <v>-3430.7899419678702</v>
      </c>
      <c r="AF228" s="5">
        <f t="shared" si="255"/>
        <v>-37732.167564230091</v>
      </c>
      <c r="AG228" s="5">
        <f t="shared" si="263"/>
        <v>-11795.225837176258</v>
      </c>
      <c r="AH228" s="5">
        <f t="shared" si="256"/>
        <v>290120.81085341278</v>
      </c>
      <c r="AI228" s="42">
        <f t="shared" si="271"/>
        <v>0</v>
      </c>
      <c r="AJ228" s="42">
        <f t="shared" ref="AJ228:AJ243" si="274">$D$6*SUM(Y228:Z228,AD228:AE228)</f>
        <v>33320.037974153216</v>
      </c>
      <c r="AK228" s="42">
        <f t="shared" si="269"/>
        <v>323440.84882756602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377383.52086717536</v>
      </c>
      <c r="K229" s="11">
        <f t="shared" si="259"/>
        <v>3773.8352086717537</v>
      </c>
      <c r="L229" s="24">
        <f t="shared" si="265"/>
        <v>41505.013382345809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L'!$B$392:$AV$512, 25)</f>
        <v>23.264272907378036</v>
      </c>
      <c r="S229" s="46">
        <f>VLOOKUP(I229, '[1]Lapse Rates'!$A$4:$F$24, 6)</f>
        <v>8.7081910000000003E-4</v>
      </c>
      <c r="T229" s="33">
        <f t="shared" ref="T229:T243" si="275">W228</f>
        <v>0.90909903381164792</v>
      </c>
      <c r="U229" s="33">
        <f t="shared" si="266"/>
        <v>2.1149528022427869E-2</v>
      </c>
      <c r="V229" s="39">
        <f t="shared" si="261"/>
        <v>7.9166080243472882E-4</v>
      </c>
      <c r="W229" s="32">
        <f t="shared" si="267"/>
        <v>0.88715784498678529</v>
      </c>
      <c r="X229" s="32"/>
      <c r="Y229" s="5">
        <f t="shared" si="272"/>
        <v>0</v>
      </c>
      <c r="Z229" s="5">
        <f t="shared" si="262"/>
        <v>5.4748580203335493</v>
      </c>
      <c r="AA229" s="5">
        <f t="shared" si="268"/>
        <v>0</v>
      </c>
      <c r="AB229" s="5">
        <f t="shared" si="253"/>
        <v>5.342721818285467</v>
      </c>
      <c r="AC229" s="32"/>
      <c r="AD229" s="5">
        <f t="shared" si="273"/>
        <v>334798.75110604882</v>
      </c>
      <c r="AE229" s="5">
        <f t="shared" si="255"/>
        <v>-3347.987511060488</v>
      </c>
      <c r="AF229" s="5">
        <f t="shared" si="255"/>
        <v>-36821.498228429591</v>
      </c>
      <c r="AG229" s="5">
        <f>-U229*M229</f>
        <v>-12736.859111418713</v>
      </c>
      <c r="AH229" s="5">
        <f t="shared" si="256"/>
        <v>281892.40625514003</v>
      </c>
      <c r="AI229" s="42">
        <f t="shared" si="271"/>
        <v>0</v>
      </c>
      <c r="AJ229" s="42">
        <f t="shared" si="274"/>
        <v>32515.856992240151</v>
      </c>
      <c r="AK229" s="42">
        <f t="shared" si="269"/>
        <v>314408.26324738015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377383.52086717536</v>
      </c>
      <c r="K230" s="11">
        <f t="shared" si="259"/>
        <v>3773.8352086717537</v>
      </c>
      <c r="L230" s="24">
        <f t="shared" si="265"/>
        <v>41505.013382345809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L'!$B$392:$AV$512, 25)</f>
        <v>25.511571849225636</v>
      </c>
      <c r="S230" s="46">
        <f>VLOOKUP(I230, '[1]Lapse Rates'!$A$4:$F$24, 6)</f>
        <v>7.8743759999999998E-4</v>
      </c>
      <c r="T230" s="33">
        <f t="shared" si="275"/>
        <v>0.88715784498678529</v>
      </c>
      <c r="U230" s="33">
        <f t="shared" si="266"/>
        <v>2.2632791103984553E-2</v>
      </c>
      <c r="V230" s="39">
        <f t="shared" si="261"/>
        <v>6.9858144427756622E-4</v>
      </c>
      <c r="W230" s="32">
        <f t="shared" si="267"/>
        <v>0.86382647243852317</v>
      </c>
      <c r="X230" s="32"/>
      <c r="Y230" s="5">
        <f t="shared" si="272"/>
        <v>0</v>
      </c>
      <c r="Z230" s="5">
        <f t="shared" si="262"/>
        <v>5.342721818285467</v>
      </c>
      <c r="AA230" s="5">
        <f t="shared" si="268"/>
        <v>0</v>
      </c>
      <c r="AB230" s="5">
        <f t="shared" si="253"/>
        <v>5.2022135267017937</v>
      </c>
      <c r="AC230" s="32"/>
      <c r="AD230" s="5">
        <f t="shared" si="273"/>
        <v>325993.87558712187</v>
      </c>
      <c r="AE230" s="5">
        <f t="shared" si="255"/>
        <v>-3259.9387558712187</v>
      </c>
      <c r="AF230" s="5">
        <f t="shared" si="255"/>
        <v>-35853.129298585474</v>
      </c>
      <c r="AG230" s="5">
        <f t="shared" ref="AG230:AG243" si="276">-U230*M230</f>
        <v>-13630.123153761513</v>
      </c>
      <c r="AH230" s="5">
        <f t="shared" si="256"/>
        <v>273250.68437890371</v>
      </c>
      <c r="AI230" s="42">
        <f t="shared" si="271"/>
        <v>0</v>
      </c>
      <c r="AJ230" s="42">
        <f t="shared" si="274"/>
        <v>31660.723324156068</v>
      </c>
      <c r="AK230" s="42">
        <f t="shared" si="269"/>
        <v>304911.40770305978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377383.52086717536</v>
      </c>
      <c r="K231" s="11">
        <f t="shared" si="259"/>
        <v>3773.8352086717537</v>
      </c>
      <c r="L231" s="24">
        <f t="shared" si="265"/>
        <v>41505.013382345809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L'!$B$392:$AV$512, 25)</f>
        <v>28.094635797510534</v>
      </c>
      <c r="S231" s="46">
        <f>VLOOKUP(I231, '[1]Lapse Rates'!$A$4:$F$24, 6)</f>
        <v>7.0183349999999997E-4</v>
      </c>
      <c r="T231" s="33">
        <f t="shared" si="275"/>
        <v>0.86382647243852317</v>
      </c>
      <c r="U231" s="33">
        <f t="shared" si="266"/>
        <v>2.4268890135408578E-2</v>
      </c>
      <c r="V231" s="39">
        <f t="shared" si="261"/>
        <v>6.0626235654418219E-4</v>
      </c>
      <c r="W231" s="32">
        <f t="shared" si="267"/>
        <v>0.83895131994657046</v>
      </c>
      <c r="X231" s="32"/>
      <c r="Y231" s="5">
        <f t="shared" si="272"/>
        <v>0</v>
      </c>
      <c r="Z231" s="5">
        <f t="shared" si="262"/>
        <v>5.2022135267017937</v>
      </c>
      <c r="AA231" s="5">
        <f t="shared" si="268"/>
        <v>0</v>
      </c>
      <c r="AB231" s="5">
        <f t="shared" si="253"/>
        <v>5.0524081446010314</v>
      </c>
      <c r="AC231" s="32"/>
      <c r="AD231" s="5">
        <f t="shared" si="273"/>
        <v>316606.40295760089</v>
      </c>
      <c r="AE231" s="5">
        <f t="shared" si="255"/>
        <v>-3166.064029576009</v>
      </c>
      <c r="AF231" s="5">
        <f t="shared" si="255"/>
        <v>-34820.685761519089</v>
      </c>
      <c r="AG231" s="5">
        <f t="shared" si="276"/>
        <v>-14615.429437356972</v>
      </c>
      <c r="AH231" s="5">
        <f t="shared" si="256"/>
        <v>264004.22372914886</v>
      </c>
      <c r="AI231" s="42">
        <f t="shared" si="271"/>
        <v>0</v>
      </c>
      <c r="AJ231" s="42">
        <f t="shared" si="274"/>
        <v>30749.007585986212</v>
      </c>
      <c r="AK231" s="42">
        <f t="shared" si="269"/>
        <v>294753.23131513508</v>
      </c>
    </row>
    <row r="232" spans="1:39" ht="15" x14ac:dyDescent="0.2">
      <c r="A232" s="12"/>
      <c r="B232" s="13">
        <v>1</v>
      </c>
      <c r="C232" s="10">
        <f>$H$222*0.14+$B$235</f>
        <v>52826.51900836108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377383.52086717536</v>
      </c>
      <c r="K232" s="11">
        <f t="shared" si="259"/>
        <v>3773.8352086717537</v>
      </c>
      <c r="L232" s="24">
        <f t="shared" si="265"/>
        <v>41505.013382345809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L'!$B$392:$AV$512, 25)</f>
        <v>31.06383099843616</v>
      </c>
      <c r="S232" s="46">
        <f>VLOOKUP(I232, '[1]Lapse Rates'!$A$4:$F$24, 6)</f>
        <v>6.5742610000000005E-4</v>
      </c>
      <c r="T232" s="33">
        <f t="shared" si="275"/>
        <v>0.83895131994657046</v>
      </c>
      <c r="U232" s="33">
        <f t="shared" si="266"/>
        <v>2.6061042018735207E-2</v>
      </c>
      <c r="V232" s="39">
        <f t="shared" si="261"/>
        <v>5.5154849436232604E-4</v>
      </c>
      <c r="W232" s="32">
        <f t="shared" si="267"/>
        <v>0.81233872943347296</v>
      </c>
      <c r="X232" s="32"/>
      <c r="Y232" s="5">
        <f t="shared" si="272"/>
        <v>0</v>
      </c>
      <c r="Z232" s="5">
        <f t="shared" si="262"/>
        <v>5.0524081446010314</v>
      </c>
      <c r="AA232" s="5">
        <f t="shared" si="268"/>
        <v>0</v>
      </c>
      <c r="AB232" s="5">
        <f t="shared" si="253"/>
        <v>4.8921394068799096</v>
      </c>
      <c r="AC232" s="32"/>
      <c r="AD232" s="5">
        <f t="shared" si="273"/>
        <v>306563.24985037179</v>
      </c>
      <c r="AE232" s="5">
        <f t="shared" si="255"/>
        <v>-3065.6324985037177</v>
      </c>
      <c r="AF232" s="5">
        <f t="shared" si="255"/>
        <v>-33716.129836134089</v>
      </c>
      <c r="AG232" s="5">
        <f t="shared" si="276"/>
        <v>-15694.715273900885</v>
      </c>
      <c r="AH232" s="5">
        <f t="shared" si="256"/>
        <v>254086.7722418331</v>
      </c>
      <c r="AI232" s="42">
        <f t="shared" si="271"/>
        <v>0</v>
      </c>
      <c r="AJ232" s="42">
        <f t="shared" si="274"/>
        <v>29773.611903457244</v>
      </c>
      <c r="AK232" s="42">
        <f t="shared" si="269"/>
        <v>283860.38414529036</v>
      </c>
    </row>
    <row r="233" spans="1:39" ht="15" x14ac:dyDescent="0.2">
      <c r="A233" s="12"/>
      <c r="B233" s="70" t="s">
        <v>49</v>
      </c>
      <c r="C233" s="10">
        <f>$H$222*0.11+$B$235</f>
        <v>41505.013382345809</v>
      </c>
      <c r="D233" s="1"/>
      <c r="E233" s="1"/>
      <c r="F233" s="1"/>
      <c r="I233" s="2">
        <f t="shared" si="258"/>
        <v>10</v>
      </c>
      <c r="J233" s="11">
        <f t="shared" si="248"/>
        <v>377383.52086717536</v>
      </c>
      <c r="K233" s="11">
        <f t="shared" si="259"/>
        <v>3773.8352086717537</v>
      </c>
      <c r="L233" s="24">
        <f t="shared" si="265"/>
        <v>41505.013382345809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L'!$B$392:$AV$512, 25)</f>
        <v>34.591919621057393</v>
      </c>
      <c r="S233" s="46">
        <f>VLOOKUP(I233, '[1]Lapse Rates'!$A$4:$F$24, 6)</f>
        <v>5.9033320000000003E-4</v>
      </c>
      <c r="T233" s="33">
        <f t="shared" si="275"/>
        <v>0.81233872943347296</v>
      </c>
      <c r="U233" s="33">
        <f t="shared" si="266"/>
        <v>2.8100356033634585E-2</v>
      </c>
      <c r="V233" s="39">
        <f t="shared" si="261"/>
        <v>4.795505216303963E-4</v>
      </c>
      <c r="W233" s="32">
        <f t="shared" si="267"/>
        <v>0.78375882287820797</v>
      </c>
      <c r="X233" s="32"/>
      <c r="Y233" s="5">
        <f t="shared" si="272"/>
        <v>0</v>
      </c>
      <c r="Z233" s="5">
        <f t="shared" si="262"/>
        <v>4.8921394068799096</v>
      </c>
      <c r="AA233" s="5">
        <f t="shared" si="268"/>
        <v>0</v>
      </c>
      <c r="AB233" s="5">
        <f t="shared" si="253"/>
        <v>4.7200229214312026</v>
      </c>
      <c r="AC233" s="32"/>
      <c r="AD233" s="5">
        <f t="shared" si="273"/>
        <v>295777.664088491</v>
      </c>
      <c r="AE233" s="5">
        <f t="shared" si="255"/>
        <v>-2957.7766408849102</v>
      </c>
      <c r="AF233" s="5">
        <f t="shared" si="255"/>
        <v>-32529.920432091621</v>
      </c>
      <c r="AG233" s="5">
        <f t="shared" si="276"/>
        <v>-16922.849313779723</v>
      </c>
      <c r="AH233" s="5">
        <f>SUM(AD233:AG233)</f>
        <v>243367.11770173471</v>
      </c>
      <c r="AI233" s="42">
        <f t="shared" si="271"/>
        <v>0</v>
      </c>
      <c r="AJ233" s="42">
        <f t="shared" si="274"/>
        <v>28726.110877485971</v>
      </c>
      <c r="AK233" s="42">
        <f t="shared" si="269"/>
        <v>272093.22857922065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377383.52086717536</v>
      </c>
      <c r="K234" s="11">
        <f t="shared" si="259"/>
        <v>3773.8352086717537</v>
      </c>
      <c r="L234" s="24">
        <f t="shared" si="265"/>
        <v>41505.013382345809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L'!$B$392:$AV$512, 25)</f>
        <v>38.64303536533491</v>
      </c>
      <c r="S234" s="46">
        <f>VLOOKUP(I234, '[1]Lapse Rates'!$A$4:$F$24, 6)</f>
        <v>5.0522920000000001E-4</v>
      </c>
      <c r="T234" s="33">
        <f t="shared" si="275"/>
        <v>0.78375882287820797</v>
      </c>
      <c r="U234" s="33">
        <f t="shared" si="266"/>
        <v>3.0286819910375851E-2</v>
      </c>
      <c r="V234" s="39">
        <f t="shared" si="261"/>
        <v>3.9597784307569871E-4</v>
      </c>
      <c r="W234" s="32">
        <f t="shared" si="267"/>
        <v>0.75307602512475647</v>
      </c>
      <c r="X234" s="31"/>
      <c r="Y234" s="5">
        <f t="shared" si="272"/>
        <v>0</v>
      </c>
      <c r="Z234" s="5">
        <f t="shared" si="262"/>
        <v>4.7200229214312026</v>
      </c>
      <c r="AA234" s="5">
        <f t="shared" si="268"/>
        <v>0</v>
      </c>
      <c r="AB234" s="5">
        <f t="shared" si="253"/>
        <v>4.5352422153485694</v>
      </c>
      <c r="AC234" s="32"/>
      <c r="AD234" s="5">
        <f t="shared" si="273"/>
        <v>284198.48184223799</v>
      </c>
      <c r="AE234" s="5">
        <f t="shared" si="255"/>
        <v>-2841.9848184223802</v>
      </c>
      <c r="AF234" s="5">
        <f t="shared" si="255"/>
        <v>-31256.430500726805</v>
      </c>
      <c r="AG234" s="5">
        <f t="shared" si="276"/>
        <v>-18239.601267805738</v>
      </c>
      <c r="AH234" s="5">
        <f t="shared" ref="AH234:AH243" si="277">SUM(AD234:AG234)</f>
        <v>231860.46525528311</v>
      </c>
      <c r="AI234" s="42">
        <f t="shared" si="271"/>
        <v>0</v>
      </c>
      <c r="AJ234" s="42">
        <f t="shared" si="274"/>
        <v>27601.53539228491</v>
      </c>
      <c r="AK234" s="42">
        <f t="shared" ref="AK234:AK243" si="278">SUM(AH234:AJ234)</f>
        <v>259462.00064756803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377383.52086717536</v>
      </c>
      <c r="K235" s="11">
        <f t="shared" si="259"/>
        <v>3773.8352086717537</v>
      </c>
      <c r="L235" s="24">
        <f t="shared" si="265"/>
        <v>41505.013382345809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L'!$B$392:$AV$512, 25)</f>
        <v>43.274119192998896</v>
      </c>
      <c r="S235" s="46">
        <f>VLOOKUP(I235, '[1]Lapse Rates'!$A$4:$F$24, 6)</f>
        <v>4.8306569999999999E-4</v>
      </c>
      <c r="T235" s="33">
        <f t="shared" si="275"/>
        <v>0.75307602512475647</v>
      </c>
      <c r="U235" s="33">
        <f t="shared" si="266"/>
        <v>3.258870167263854E-2</v>
      </c>
      <c r="V235" s="39">
        <f t="shared" si="261"/>
        <v>3.6378519723010805E-4</v>
      </c>
      <c r="W235" s="32">
        <f t="shared" si="267"/>
        <v>0.72012353825488784</v>
      </c>
      <c r="X235" s="31"/>
      <c r="Y235" s="5">
        <f t="shared" si="272"/>
        <v>0</v>
      </c>
      <c r="Z235" s="5">
        <f t="shared" si="262"/>
        <v>4.5352422153485694</v>
      </c>
      <c r="AA235" s="5">
        <f t="shared" si="268"/>
        <v>0</v>
      </c>
      <c r="AB235" s="5">
        <f t="shared" si="253"/>
        <v>4.3367927831970281</v>
      </c>
      <c r="AC235" s="32"/>
      <c r="AD235" s="5">
        <f t="shared" si="273"/>
        <v>271762.7563259576</v>
      </c>
      <c r="AE235" s="5">
        <f t="shared" si="255"/>
        <v>-2717.6275632595762</v>
      </c>
      <c r="AF235" s="5">
        <f t="shared" si="255"/>
        <v>-29888.737092211333</v>
      </c>
      <c r="AG235" s="5">
        <f t="shared" si="276"/>
        <v>-19625.861219611434</v>
      </c>
      <c r="AH235" s="5">
        <f t="shared" si="277"/>
        <v>219530.53045087529</v>
      </c>
      <c r="AI235" s="42">
        <f t="shared" si="271"/>
        <v>0</v>
      </c>
      <c r="AJ235" s="42">
        <f t="shared" si="274"/>
        <v>26393.772038882002</v>
      </c>
      <c r="AK235" s="42">
        <f t="shared" si="278"/>
        <v>245924.30248975731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377383.52086717536</v>
      </c>
      <c r="K236" s="11">
        <f t="shared" si="259"/>
        <v>3773.8352086717537</v>
      </c>
      <c r="L236" s="24">
        <f t="shared" si="265"/>
        <v>41505.013382345809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L'!$B$392:$AV$512, 25)</f>
        <v>48.599243710102584</v>
      </c>
      <c r="S236" s="46">
        <f>VLOOKUP(I236, '[1]Lapse Rates'!$A$4:$F$24, 6)</f>
        <v>4.5965829999999999E-4</v>
      </c>
      <c r="T236" s="33">
        <f t="shared" si="275"/>
        <v>0.72012353825488784</v>
      </c>
      <c r="U236" s="33">
        <f t="shared" si="266"/>
        <v>3.4997459337030676E-2</v>
      </c>
      <c r="V236" s="39">
        <f t="shared" si="261"/>
        <v>3.3101076138422668E-4</v>
      </c>
      <c r="W236" s="32">
        <f t="shared" si="267"/>
        <v>0.68479506815647295</v>
      </c>
      <c r="X236" s="31"/>
      <c r="Y236" s="5">
        <f t="shared" si="272"/>
        <v>0</v>
      </c>
      <c r="Z236" s="5">
        <f t="shared" si="262"/>
        <v>4.3367927831970281</v>
      </c>
      <c r="AA236" s="5">
        <f t="shared" si="268"/>
        <v>0</v>
      </c>
      <c r="AB236" s="5">
        <f t="shared" si="253"/>
        <v>4.1240344910080458</v>
      </c>
      <c r="AC236" s="32"/>
      <c r="AD236" s="5">
        <f t="shared" si="273"/>
        <v>258430.3738933671</v>
      </c>
      <c r="AE236" s="5">
        <f t="shared" si="255"/>
        <v>-2584.303738933671</v>
      </c>
      <c r="AF236" s="5">
        <f t="shared" si="255"/>
        <v>-28422.42846799882</v>
      </c>
      <c r="AG236" s="5">
        <f t="shared" si="276"/>
        <v>-21076.484939080648</v>
      </c>
      <c r="AH236" s="5">
        <f t="shared" si="277"/>
        <v>206347.15674735396</v>
      </c>
      <c r="AI236" s="42">
        <f t="shared" si="271"/>
        <v>0</v>
      </c>
      <c r="AJ236" s="42">
        <f t="shared" si="274"/>
        <v>25098.924921521953</v>
      </c>
      <c r="AK236" s="42">
        <f t="shared" si="278"/>
        <v>231446.08166887591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377383.52086717536</v>
      </c>
      <c r="K237" s="11">
        <f t="shared" si="259"/>
        <v>3773.8352086717537</v>
      </c>
      <c r="L237" s="24">
        <f t="shared" si="265"/>
        <v>41505.013382345809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L'!$B$392:$AV$512, 25)</f>
        <v>54.516797073573834</v>
      </c>
      <c r="S237" s="46">
        <f>VLOOKUP(I237, '[1]Lapse Rates'!$A$4:$F$24, 6)</f>
        <v>3.6747819999999998E-4</v>
      </c>
      <c r="T237" s="33">
        <f t="shared" si="275"/>
        <v>0.68479506815647295</v>
      </c>
      <c r="U237" s="33">
        <f t="shared" si="266"/>
        <v>3.7332833767670597E-2</v>
      </c>
      <c r="V237" s="39">
        <f t="shared" si="261"/>
        <v>2.5164725901501801E-4</v>
      </c>
      <c r="W237" s="32">
        <f t="shared" si="267"/>
        <v>0.6472105871297873</v>
      </c>
      <c r="X237" s="31"/>
      <c r="Y237" s="5">
        <f t="shared" si="272"/>
        <v>0</v>
      </c>
      <c r="Z237" s="5">
        <f t="shared" si="262"/>
        <v>4.1240344910080458</v>
      </c>
      <c r="AA237" s="5">
        <f t="shared" si="268"/>
        <v>0</v>
      </c>
      <c r="AB237" s="5">
        <f t="shared" si="253"/>
        <v>3.8976898467658465</v>
      </c>
      <c r="AC237" s="32"/>
      <c r="AD237" s="5">
        <f t="shared" si="273"/>
        <v>244246.61011355091</v>
      </c>
      <c r="AE237" s="5">
        <f t="shared" si="255"/>
        <v>-2442.4661011355092</v>
      </c>
      <c r="AF237" s="5">
        <f t="shared" si="255"/>
        <v>-26862.484080017712</v>
      </c>
      <c r="AG237" s="5">
        <f t="shared" si="276"/>
        <v>-22482.915147070496</v>
      </c>
      <c r="AH237" s="5">
        <f t="shared" si="277"/>
        <v>192458.74478532717</v>
      </c>
      <c r="AI237" s="42">
        <f t="shared" si="271"/>
        <v>0</v>
      </c>
      <c r="AJ237" s="42">
        <f t="shared" si="274"/>
        <v>23721.391095401523</v>
      </c>
      <c r="AK237" s="42">
        <f t="shared" si="278"/>
        <v>216180.13588072869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377383.52086717536</v>
      </c>
      <c r="K238" s="11">
        <f t="shared" si="259"/>
        <v>3773.8352086717537</v>
      </c>
      <c r="L238" s="24">
        <f t="shared" si="265"/>
        <v>41505.013382345809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L'!$B$392:$AV$512, 25)</f>
        <v>61.059811927085917</v>
      </c>
      <c r="S238" s="46">
        <f>VLOOKUP(I238, '[1]Lapse Rates'!$A$4:$F$24, 6)</f>
        <v>3.9775519999999998E-4</v>
      </c>
      <c r="T238" s="33">
        <f t="shared" si="275"/>
        <v>0.6472105871297873</v>
      </c>
      <c r="U238" s="33">
        <f t="shared" si="266"/>
        <v>3.9518556727363666E-2</v>
      </c>
      <c r="V238" s="39">
        <f t="shared" si="261"/>
        <v>2.5743137652592597E-4</v>
      </c>
      <c r="W238" s="32">
        <f t="shared" si="267"/>
        <v>0.60743459902589769</v>
      </c>
      <c r="X238" s="31"/>
      <c r="Y238" s="5">
        <f t="shared" si="272"/>
        <v>0</v>
      </c>
      <c r="Z238" s="5">
        <f t="shared" si="262"/>
        <v>3.8976898467658465</v>
      </c>
      <c r="AA238" s="5">
        <f t="shared" si="268"/>
        <v>0</v>
      </c>
      <c r="AB238" s="5">
        <f t="shared" si="253"/>
        <v>3.6581473113676735</v>
      </c>
      <c r="AC238" s="32"/>
      <c r="AD238" s="5">
        <f t="shared" si="273"/>
        <v>229235.80767693417</v>
      </c>
      <c r="AE238" s="5">
        <f t="shared" si="255"/>
        <v>-2292.3580767693416</v>
      </c>
      <c r="AF238" s="5">
        <f t="shared" si="255"/>
        <v>-25211.581161469745</v>
      </c>
      <c r="AG238" s="5">
        <f t="shared" si="276"/>
        <v>-23799.220899363492</v>
      </c>
      <c r="AH238" s="5">
        <f t="shared" si="277"/>
        <v>177932.64753933161</v>
      </c>
      <c r="AI238" s="42">
        <f t="shared" si="271"/>
        <v>0</v>
      </c>
      <c r="AJ238" s="42">
        <f t="shared" si="274"/>
        <v>22263.534769150137</v>
      </c>
      <c r="AK238" s="42">
        <f t="shared" si="278"/>
        <v>200196.18230848174</v>
      </c>
    </row>
    <row r="239" spans="1:39" ht="15" x14ac:dyDescent="0.2">
      <c r="I239" s="2">
        <f t="shared" si="258"/>
        <v>16</v>
      </c>
      <c r="J239" s="11">
        <f t="shared" si="248"/>
        <v>377383.52086717536</v>
      </c>
      <c r="K239" s="11">
        <f t="shared" si="259"/>
        <v>3773.8352086717537</v>
      </c>
      <c r="L239" s="24">
        <f t="shared" si="265"/>
        <v>41505.013382345809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L'!$B$392:$AV$512, 25)</f>
        <v>68.149376887455901</v>
      </c>
      <c r="S239" s="46">
        <f>VLOOKUP(I239, '[1]Lapse Rates'!$A$4:$F$24, 6)</f>
        <v>2.516404E-4</v>
      </c>
      <c r="T239" s="33">
        <f t="shared" si="275"/>
        <v>0.60743459902589769</v>
      </c>
      <c r="U239" s="33">
        <f t="shared" si="266"/>
        <v>4.1396289423496553E-2</v>
      </c>
      <c r="V239" s="39">
        <f t="shared" si="261"/>
        <v>1.528550854727165E-4</v>
      </c>
      <c r="W239" s="32">
        <f t="shared" si="267"/>
        <v>0.5658854545169284</v>
      </c>
      <c r="X239" s="31"/>
      <c r="Y239" s="5">
        <f t="shared" si="272"/>
        <v>0</v>
      </c>
      <c r="Z239" s="5">
        <f t="shared" si="262"/>
        <v>3.6581473113676735</v>
      </c>
      <c r="AA239" s="5">
        <f t="shared" si="268"/>
        <v>0</v>
      </c>
      <c r="AB239" s="5">
        <f t="shared" si="253"/>
        <v>3.4079263138827525</v>
      </c>
      <c r="AC239" s="32"/>
      <c r="AD239" s="5">
        <f t="shared" si="273"/>
        <v>213555.84523312026</v>
      </c>
      <c r="AE239" s="5">
        <f t="shared" si="255"/>
        <v>-2135.5584523312027</v>
      </c>
      <c r="AF239" s="5">
        <f t="shared" si="255"/>
        <v>-23487.083362599955</v>
      </c>
      <c r="AG239" s="5">
        <f t="shared" si="276"/>
        <v>-24930.045983222906</v>
      </c>
      <c r="AH239" s="5">
        <f t="shared" si="277"/>
        <v>163003.15743496621</v>
      </c>
      <c r="AI239" s="42">
        <f t="shared" si="271"/>
        <v>0</v>
      </c>
      <c r="AJ239" s="42">
        <f t="shared" si="274"/>
        <v>20740.688997446654</v>
      </c>
      <c r="AK239" s="42">
        <f t="shared" si="278"/>
        <v>183743.84643241286</v>
      </c>
    </row>
    <row r="240" spans="1:39" ht="15" x14ac:dyDescent="0.2">
      <c r="I240" s="2">
        <f t="shared" si="258"/>
        <v>17</v>
      </c>
      <c r="J240" s="11">
        <f t="shared" si="248"/>
        <v>377383.52086717536</v>
      </c>
      <c r="K240" s="11">
        <f t="shared" si="259"/>
        <v>3773.8352086717537</v>
      </c>
      <c r="L240" s="24">
        <f t="shared" si="265"/>
        <v>41505.013382345809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L'!$B$392:$AV$512, 25)</f>
        <v>75.888963501017685</v>
      </c>
      <c r="S240" s="46">
        <f>VLOOKUP(I240, '[1]Lapse Rates'!$A$4:$F$24, 6)</f>
        <v>2.7508159999999998E-4</v>
      </c>
      <c r="T240" s="33">
        <f t="shared" si="275"/>
        <v>0.5658854545169284</v>
      </c>
      <c r="U240" s="33">
        <f t="shared" si="266"/>
        <v>4.2944460603591986E-2</v>
      </c>
      <c r="V240" s="39">
        <f t="shared" si="261"/>
        <v>1.5566467624524388E-4</v>
      </c>
      <c r="W240" s="32">
        <f t="shared" si="267"/>
        <v>0.5227853292370912</v>
      </c>
      <c r="X240" s="31"/>
      <c r="Y240" s="5">
        <f t="shared" si="272"/>
        <v>0</v>
      </c>
      <c r="Z240" s="5">
        <f t="shared" si="262"/>
        <v>3.4079263138827525</v>
      </c>
      <c r="AA240" s="5">
        <f t="shared" si="268"/>
        <v>0</v>
      </c>
      <c r="AB240" s="5">
        <f t="shared" si="253"/>
        <v>3.1483648604112418</v>
      </c>
      <c r="AC240" s="32"/>
      <c r="AD240" s="5">
        <f t="shared" si="273"/>
        <v>197290.56820519894</v>
      </c>
      <c r="AE240" s="5">
        <f t="shared" si="255"/>
        <v>-1972.9056820519895</v>
      </c>
      <c r="AF240" s="5">
        <f t="shared" si="255"/>
        <v>-21698.212086079529</v>
      </c>
      <c r="AG240" s="5">
        <f t="shared" si="276"/>
        <v>-25862.399564840598</v>
      </c>
      <c r="AH240" s="5">
        <f t="shared" si="277"/>
        <v>147757.05087222683</v>
      </c>
      <c r="AI240" s="42">
        <f t="shared" si="271"/>
        <v>0</v>
      </c>
      <c r="AJ240" s="42">
        <f t="shared" si="274"/>
        <v>19160.997011092109</v>
      </c>
      <c r="AK240" s="42">
        <f t="shared" si="278"/>
        <v>166918.04788331894</v>
      </c>
    </row>
    <row r="241" spans="1:39" ht="15" x14ac:dyDescent="0.2">
      <c r="I241" s="2">
        <f t="shared" si="258"/>
        <v>18</v>
      </c>
      <c r="J241" s="11">
        <f t="shared" si="248"/>
        <v>377383.52086717536</v>
      </c>
      <c r="K241" s="11">
        <f t="shared" si="259"/>
        <v>3773.8352086717537</v>
      </c>
      <c r="L241" s="24">
        <f t="shared" si="265"/>
        <v>41505.013382345809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L'!$B$392:$AV$512, 25)</f>
        <v>84.546999088666425</v>
      </c>
      <c r="S241" s="46">
        <f>VLOOKUP(I241, '[1]Lapse Rates'!$A$4:$F$24, 6)</f>
        <v>2.0998619999999999E-4</v>
      </c>
      <c r="T241" s="33">
        <f t="shared" si="275"/>
        <v>0.5227853292370912</v>
      </c>
      <c r="U241" s="33">
        <f t="shared" si="266"/>
        <v>4.4199930754576525E-2</v>
      </c>
      <c r="V241" s="39">
        <f t="shared" si="261"/>
        <v>1.0977770470224567E-4</v>
      </c>
      <c r="W241" s="32">
        <f t="shared" si="267"/>
        <v>0.47847562077781242</v>
      </c>
      <c r="X241" s="31"/>
      <c r="Y241" s="5">
        <f t="shared" si="272"/>
        <v>0</v>
      </c>
      <c r="Z241" s="5">
        <f t="shared" si="272"/>
        <v>3.1483648604112418</v>
      </c>
      <c r="AA241" s="5">
        <f t="shared" si="268"/>
        <v>0</v>
      </c>
      <c r="AB241" s="5">
        <f t="shared" si="253"/>
        <v>2.8815189462540118</v>
      </c>
      <c r="AC241" s="32"/>
      <c r="AD241" s="5">
        <f t="shared" si="273"/>
        <v>180568.81441823827</v>
      </c>
      <c r="AE241" s="5">
        <f t="shared" si="255"/>
        <v>-1805.6881441823825</v>
      </c>
      <c r="AF241" s="5">
        <f t="shared" si="255"/>
        <v>-19859.137043509323</v>
      </c>
      <c r="AG241" s="5">
        <f t="shared" si="276"/>
        <v>-26618.480098397868</v>
      </c>
      <c r="AH241" s="5">
        <f t="shared" si="277"/>
        <v>132285.5091321487</v>
      </c>
      <c r="AI241" s="42">
        <f t="shared" si="271"/>
        <v>0</v>
      </c>
      <c r="AJ241" s="42">
        <f t="shared" si="274"/>
        <v>17536.971542077692</v>
      </c>
      <c r="AK241" s="42">
        <f t="shared" si="278"/>
        <v>149822.48067422639</v>
      </c>
    </row>
    <row r="242" spans="1:39" ht="15" x14ac:dyDescent="0.2">
      <c r="I242" s="2">
        <f t="shared" si="258"/>
        <v>19</v>
      </c>
      <c r="J242" s="11">
        <f t="shared" si="248"/>
        <v>377383.52086717536</v>
      </c>
      <c r="K242" s="11">
        <f t="shared" si="259"/>
        <v>3773.8352086717537</v>
      </c>
      <c r="L242" s="24">
        <f t="shared" si="265"/>
        <v>41505.013382345809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L'!$B$392:$AV$512, 25)</f>
        <v>94.219357885623197</v>
      </c>
      <c r="S242" s="46">
        <f>VLOOKUP(I242, '[1]Lapse Rates'!$A$4:$F$24, 6)</f>
        <v>1.6037285799999999E-2</v>
      </c>
      <c r="T242" s="33">
        <f t="shared" si="275"/>
        <v>0.47847562077781242</v>
      </c>
      <c r="U242" s="33">
        <f t="shared" si="266"/>
        <v>4.5081665753610438E-2</v>
      </c>
      <c r="V242" s="39">
        <f t="shared" si="261"/>
        <v>7.6734502787461955E-3</v>
      </c>
      <c r="W242" s="32">
        <f t="shared" si="267"/>
        <v>0.42572050474545575</v>
      </c>
      <c r="X242" s="31"/>
      <c r="Y242" s="5">
        <f t="shared" si="272"/>
        <v>0</v>
      </c>
      <c r="Z242" s="5">
        <f t="shared" si="272"/>
        <v>2.8815189462540118</v>
      </c>
      <c r="AA242" s="5">
        <f t="shared" si="268"/>
        <v>0</v>
      </c>
      <c r="AB242" s="5">
        <f t="shared" si="253"/>
        <v>2.5638123385235105</v>
      </c>
      <c r="AC242" s="32"/>
      <c r="AD242" s="5">
        <f t="shared" si="273"/>
        <v>160659.90298619113</v>
      </c>
      <c r="AE242" s="5">
        <f t="shared" si="255"/>
        <v>-1606.5990298619113</v>
      </c>
      <c r="AF242" s="5">
        <f t="shared" si="255"/>
        <v>-17669.535246599153</v>
      </c>
      <c r="AG242" s="5">
        <f t="shared" si="276"/>
        <v>-27149.486485131059</v>
      </c>
      <c r="AH242" s="5">
        <f t="shared" si="277"/>
        <v>114234.28222459901</v>
      </c>
      <c r="AI242" s="42">
        <f t="shared" si="271"/>
        <v>0</v>
      </c>
      <c r="AJ242" s="42">
        <f t="shared" si="274"/>
        <v>15603.411795124524</v>
      </c>
      <c r="AK242" s="42">
        <f t="shared" si="278"/>
        <v>129837.69401972354</v>
      </c>
    </row>
    <row r="243" spans="1:39" ht="15" x14ac:dyDescent="0.2">
      <c r="I243" s="2">
        <f t="shared" si="258"/>
        <v>20</v>
      </c>
      <c r="J243" s="11">
        <f t="shared" si="248"/>
        <v>377383.52086717536</v>
      </c>
      <c r="K243" s="11">
        <f t="shared" si="259"/>
        <v>3773.8352086717537</v>
      </c>
      <c r="L243" s="24">
        <f t="shared" si="265"/>
        <v>41505.013382345809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L'!$B$392:$AV$512, 25)</f>
        <v>105.06605652571474</v>
      </c>
      <c r="S243" s="46">
        <f>VLOOKUP(I243, '[1]Lapse Rates'!$A$4:$F$24, 6)</f>
        <v>0</v>
      </c>
      <c r="T243" s="33">
        <f t="shared" si="275"/>
        <v>0.42572050474545575</v>
      </c>
      <c r="U243" s="33">
        <f t="shared" si="266"/>
        <v>4.4728774615741859E-2</v>
      </c>
      <c r="V243" s="39">
        <f t="shared" si="261"/>
        <v>0</v>
      </c>
      <c r="W243" s="32">
        <f t="shared" si="267"/>
        <v>0.38099173012971388</v>
      </c>
      <c r="X243" s="31"/>
      <c r="Y243" s="5">
        <f t="shared" si="272"/>
        <v>0</v>
      </c>
      <c r="Z243" s="5">
        <f t="shared" si="272"/>
        <v>2.5638123385235105</v>
      </c>
      <c r="AA243" s="5">
        <f t="shared" si="268"/>
        <v>0</v>
      </c>
      <c r="AB243" s="5">
        <f t="shared" si="253"/>
        <v>2.2944426864428746</v>
      </c>
      <c r="AC243" s="32"/>
      <c r="AD243" s="5">
        <f>$W243*J243</f>
        <v>143780.00053762813</v>
      </c>
      <c r="AE243" s="5">
        <f t="shared" si="255"/>
        <v>-1437.8000053762812</v>
      </c>
      <c r="AF243" s="5">
        <f t="shared" si="255"/>
        <v>-15813.066857596858</v>
      </c>
      <c r="AG243" s="5">
        <f t="shared" si="276"/>
        <v>-26936.965208063604</v>
      </c>
      <c r="AH243" s="5">
        <f t="shared" si="277"/>
        <v>99592.168466591393</v>
      </c>
      <c r="AI243" s="42">
        <f t="shared" si="271"/>
        <v>0</v>
      </c>
      <c r="AJ243" s="42">
        <f t="shared" si="274"/>
        <v>13964.021382204315</v>
      </c>
      <c r="AK243" s="42">
        <f t="shared" si="278"/>
        <v>113556.18984879571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5928877.8313973118</v>
      </c>
      <c r="AE246" s="21">
        <f t="shared" ref="AE246:AK246" si="279">SUM(AE223:AE243)</f>
        <v>-202755.21001003557</v>
      </c>
      <c r="AF246" s="21">
        <f t="shared" si="279"/>
        <v>-622547.86410547164</v>
      </c>
      <c r="AG246" s="21">
        <f t="shared" si="279"/>
        <v>-362193.13451504899</v>
      </c>
      <c r="AH246" s="21">
        <f t="shared" si="279"/>
        <v>4741381.6227667546</v>
      </c>
      <c r="AI246" s="21">
        <f t="shared" si="279"/>
        <v>0</v>
      </c>
      <c r="AJ246" s="21">
        <f t="shared" si="279"/>
        <v>539528.89157932042</v>
      </c>
      <c r="AK246" s="21">
        <f t="shared" si="279"/>
        <v>5280910.5143460743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3062154.7331124335</v>
      </c>
      <c r="AE248" s="21">
        <f t="shared" ref="AE248:AK248" si="280">AE223+NPV($D$6,AE224:AE243)</f>
        <v>-174419.69669905058</v>
      </c>
      <c r="AF248" s="21">
        <f t="shared" si="280"/>
        <v>-310911.08238653629</v>
      </c>
      <c r="AG248" s="21">
        <f t="shared" si="280"/>
        <v>-129254.84743262207</v>
      </c>
      <c r="AH248" s="21">
        <f t="shared" si="280"/>
        <v>2447569.1065942259</v>
      </c>
      <c r="AI248" s="21">
        <f t="shared" si="280"/>
        <v>0</v>
      </c>
      <c r="AJ248" s="21">
        <f t="shared" si="280"/>
        <v>261078.34698339258</v>
      </c>
      <c r="AK248" s="21">
        <f t="shared" si="280"/>
        <v>2708647.4535776186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4465832.5622772686</v>
      </c>
      <c r="AE250" s="21">
        <f t="shared" ref="AE250:AK250" si="281">AE223+NPV($D$7,AE224:AE243)</f>
        <v>-188255.25666661412</v>
      </c>
      <c r="AF250" s="21">
        <f t="shared" si="281"/>
        <v>-463075.94117168873</v>
      </c>
      <c r="AG250" s="21">
        <f t="shared" si="281"/>
        <v>-236406.01211531661</v>
      </c>
      <c r="AH250" s="21">
        <f t="shared" si="281"/>
        <v>3578095.3523236495</v>
      </c>
      <c r="AI250" s="21">
        <f t="shared" si="281"/>
        <v>0</v>
      </c>
      <c r="AJ250" s="21">
        <f t="shared" si="281"/>
        <v>397424.17892950337</v>
      </c>
      <c r="AK250" s="21">
        <f t="shared" si="281"/>
        <v>3975519.5312531539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341785.22882722341</v>
      </c>
    </row>
    <row r="254" spans="1:39" ht="15" x14ac:dyDescent="0.2">
      <c r="G254" s="58" t="s">
        <v>117</v>
      </c>
      <c r="H254" s="57"/>
      <c r="I254" s="57"/>
      <c r="J254" s="11">
        <f>H$253</f>
        <v>341785.22882722341</v>
      </c>
      <c r="K254" s="11">
        <f>J254*$C$10</f>
        <v>136714.09153088936</v>
      </c>
      <c r="L254" s="24">
        <f>$C$263</f>
        <v>47846.209679139327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341785.22882722341</v>
      </c>
      <c r="AE254" s="5">
        <f>-$W254*K254</f>
        <v>-136714.09153088936</v>
      </c>
      <c r="AF254" s="5">
        <f>-$W254*L254</f>
        <v>-47846.209679139327</v>
      </c>
      <c r="AG254" s="5"/>
      <c r="AH254" s="5">
        <f>SUM(AD254:AG254)</f>
        <v>157224.92761719471</v>
      </c>
      <c r="AI254" s="42">
        <f>Y254-AA254</f>
        <v>0</v>
      </c>
      <c r="AJ254" s="42"/>
      <c r="AK254" s="42">
        <f>SUM(AH254:AJ254)</f>
        <v>157224.92761719471</v>
      </c>
      <c r="AL254" s="6" t="s">
        <v>39</v>
      </c>
      <c r="AM254" s="36">
        <f>AK281</f>
        <v>3601096.4270557519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341785.22882722341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L'!$B$392:$AV$512, 28)</f>
        <v>14.704082377240214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1.4704082377240213E-2</v>
      </c>
      <c r="V255" s="39">
        <f>MIN(S255*T255,T255-U255)</f>
        <v>1.1402544E-3</v>
      </c>
      <c r="W255" s="32">
        <f>T255-SUM(U255:V255)</f>
        <v>0.98415566322275982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5.9268708090697944</v>
      </c>
      <c r="AC255" s="32"/>
      <c r="AD255" s="5">
        <f t="shared" ref="AD255:AD257" si="290">$W255*J255</f>
        <v>336369.86855619878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-8855.224825962996</v>
      </c>
      <c r="AH255" s="5">
        <f t="shared" ref="AH255:AH263" si="292">SUM(AD255:AG255)</f>
        <v>327514.64373023581</v>
      </c>
      <c r="AI255" s="42">
        <f>-M255*$W254*(N255-N254)/1000</f>
        <v>0</v>
      </c>
      <c r="AJ255" s="42">
        <f>$D$6*SUM(Y255:Z255,AD255:AE255)</f>
        <v>32998.474892012106</v>
      </c>
      <c r="AK255" s="42">
        <f t="shared" ref="AK255" si="293">SUM(AH255:AJ255)</f>
        <v>360513.11862224794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341785.22882722341</v>
      </c>
      <c r="K256" s="11">
        <f t="shared" ref="K256:K274" si="295">J256*$C$11</f>
        <v>3417.8522882722341</v>
      </c>
      <c r="L256" s="24">
        <f>$C$264</f>
        <v>37592.652814322624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L'!$B$392:$AV$512, 28)</f>
        <v>16.063904483211068</v>
      </c>
      <c r="S256" s="46">
        <f>VLOOKUP(I256, '[1]Lapse Rates'!$A$4:$F$24, 6)</f>
        <v>1.1150343000000001E-3</v>
      </c>
      <c r="T256" s="33">
        <f t="shared" ref="T256:T258" si="296">W255</f>
        <v>0.98415566322275982</v>
      </c>
      <c r="U256" s="33">
        <f>T256*R256/1000</f>
        <v>1.5809382570621654E-2</v>
      </c>
      <c r="V256" s="39">
        <f t="shared" ref="V256:V274" si="297">MIN(S256*T256,T256-U256)</f>
        <v>1.0973673210326257E-3</v>
      </c>
      <c r="W256" s="32">
        <f>T256-SUM(U256:V256)</f>
        <v>0.96724891333110552</v>
      </c>
      <c r="X256" s="32"/>
      <c r="Y256" s="5">
        <f t="shared" ref="Y256:Z271" si="298">AA255</f>
        <v>0</v>
      </c>
      <c r="Z256" s="5">
        <f t="shared" si="298"/>
        <v>5.9268708090697944</v>
      </c>
      <c r="AA256" s="5">
        <f>O256*W256</f>
        <v>0</v>
      </c>
      <c r="AB256" s="5">
        <f t="shared" si="289"/>
        <v>5.825053458264783</v>
      </c>
      <c r="AC256" s="32"/>
      <c r="AD256" s="5">
        <f t="shared" si="290"/>
        <v>330591.39117575507</v>
      </c>
      <c r="AE256" s="5">
        <f t="shared" si="291"/>
        <v>-3305.913911757551</v>
      </c>
      <c r="AF256" s="5">
        <f t="shared" si="291"/>
        <v>-36361.452583887083</v>
      </c>
      <c r="AG256" s="5">
        <f t="shared" ref="AG256:AG259" si="299">-U256*M256</f>
        <v>-9520.8686561229079</v>
      </c>
      <c r="AH256" s="5">
        <f t="shared" si="292"/>
        <v>281403.15602398757</v>
      </c>
      <c r="AI256" s="42">
        <f>-M256*($W255*N256-$W254*N255)/1000</f>
        <v>0</v>
      </c>
      <c r="AJ256" s="42">
        <f t="shared" ref="AJ256:AJ257" si="300">$D$6*SUM(Y256:Z256,AD256:AE256)</f>
        <v>32107.286745624529</v>
      </c>
      <c r="AK256" s="42">
        <f>SUM(AH256:AJ256)</f>
        <v>313510.44276961207</v>
      </c>
      <c r="AL256" s="48" t="s">
        <v>59</v>
      </c>
      <c r="AM256" s="54">
        <f>AK281/AD281</f>
        <v>0.88610117303474667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341785.22882722341</v>
      </c>
      <c r="K257" s="11">
        <f t="shared" si="295"/>
        <v>3417.8522882722341</v>
      </c>
      <c r="L257" s="24">
        <f t="shared" ref="L257:L274" si="301">$C$264</f>
        <v>37592.652814322624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L'!$B$392:$AV$512, 28)</f>
        <v>17.505685398986635</v>
      </c>
      <c r="S257" s="46">
        <f>VLOOKUP(I257, '[1]Lapse Rates'!$A$4:$F$24, 6)</f>
        <v>9.1335750000000001E-4</v>
      </c>
      <c r="T257" s="33">
        <f t="shared" si="296"/>
        <v>0.96724891333110552</v>
      </c>
      <c r="U257" s="33">
        <f t="shared" ref="U257:U274" si="302">T257*R257/1000</f>
        <v>1.6932355179286023E-2</v>
      </c>
      <c r="V257" s="39">
        <f t="shared" si="297"/>
        <v>8.8344404935781519E-4</v>
      </c>
      <c r="W257" s="32">
        <f t="shared" ref="W257:W274" si="303">T257-SUM(U257:V257)</f>
        <v>0.94943311410246167</v>
      </c>
      <c r="X257" s="32"/>
      <c r="Y257" s="5">
        <f t="shared" si="298"/>
        <v>0</v>
      </c>
      <c r="Z257" s="5">
        <f t="shared" si="298"/>
        <v>5.825053458264783</v>
      </c>
      <c r="AA257" s="5">
        <f t="shared" ref="AA257:AA274" si="304">O257*W257</f>
        <v>0</v>
      </c>
      <c r="AB257" s="5">
        <f t="shared" si="289"/>
        <v>5.7177615487281139</v>
      </c>
      <c r="AC257" s="32"/>
      <c r="AD257" s="5">
        <f t="shared" si="290"/>
        <v>324502.21415965317</v>
      </c>
      <c r="AE257" s="5">
        <f t="shared" si="291"/>
        <v>-3245.0221415965316</v>
      </c>
      <c r="AF257" s="5">
        <f>-$W257*L257</f>
        <v>-35691.709428875001</v>
      </c>
      <c r="AG257" s="5">
        <f t="shared" si="299"/>
        <v>-10197.155327266242</v>
      </c>
      <c r="AH257" s="5">
        <f t="shared" si="292"/>
        <v>275368.32726191537</v>
      </c>
      <c r="AI257" s="42">
        <f>-M257*($W256*N257-$W255*N256)/1000</f>
        <v>0</v>
      </c>
      <c r="AJ257" s="42">
        <f t="shared" si="300"/>
        <v>31515.901974715616</v>
      </c>
      <c r="AK257" s="42">
        <f t="shared" ref="AK257:AK264" si="305">SUM(AH257:AJ257)</f>
        <v>306884.22923663101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341785.22882722341</v>
      </c>
      <c r="K258" s="11">
        <f t="shared" si="295"/>
        <v>3417.8522882722341</v>
      </c>
      <c r="L258" s="24">
        <f t="shared" si="301"/>
        <v>37592.652814322624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L'!$B$392:$AV$512, 28)</f>
        <v>19.028159600344324</v>
      </c>
      <c r="S258" s="46">
        <f>VLOOKUP(I258, '[1]Lapse Rates'!$A$4:$F$24, 6)</f>
        <v>8.7679360000000005E-4</v>
      </c>
      <c r="T258" s="33">
        <f t="shared" si="296"/>
        <v>0.94943311410246167</v>
      </c>
      <c r="U258" s="33">
        <f t="shared" si="302"/>
        <v>1.8065964824993563E-2</v>
      </c>
      <c r="V258" s="39">
        <f t="shared" si="297"/>
        <v>8.3245687807310823E-4</v>
      </c>
      <c r="W258" s="32">
        <f t="shared" si="303"/>
        <v>0.93053469239939501</v>
      </c>
      <c r="X258" s="32"/>
      <c r="Y258" s="5">
        <f>AA257</f>
        <v>0</v>
      </c>
      <c r="Z258" s="5">
        <f t="shared" si="298"/>
        <v>5.7177615487281139</v>
      </c>
      <c r="AA258" s="5">
        <f t="shared" si="304"/>
        <v>0</v>
      </c>
      <c r="AB258" s="5">
        <f t="shared" si="289"/>
        <v>5.6039497726899521</v>
      </c>
      <c r="AC258" s="32"/>
      <c r="AD258" s="5">
        <f>$W258*J258</f>
        <v>318043.0127733972</v>
      </c>
      <c r="AE258" s="5">
        <f t="shared" si="291"/>
        <v>-3180.4301277339719</v>
      </c>
      <c r="AF258" s="5">
        <f t="shared" si="291"/>
        <v>-34981.267623052954</v>
      </c>
      <c r="AG258" s="5">
        <f t="shared" si="299"/>
        <v>-10879.847930591048</v>
      </c>
      <c r="AH258" s="5">
        <f t="shared" si="292"/>
        <v>269001.46709201927</v>
      </c>
      <c r="AI258" s="42">
        <f t="shared" ref="AI258:AI274" si="307">-M258*($W257*N258-$W256*N257)/1000</f>
        <v>0</v>
      </c>
      <c r="AJ258" s="42">
        <f>$D$6*SUM(Y258:Z258,AD258:AE258)</f>
        <v>30888.580269947492</v>
      </c>
      <c r="AK258" s="42">
        <f t="shared" si="305"/>
        <v>299890.04736196675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341785.22882722341</v>
      </c>
      <c r="K259" s="11">
        <f t="shared" si="295"/>
        <v>3417.8522882722341</v>
      </c>
      <c r="L259" s="24">
        <f t="shared" si="301"/>
        <v>37592.652814322624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L'!$B$392:$AV$512, 28)</f>
        <v>20.735219335356362</v>
      </c>
      <c r="S259" s="46">
        <f>VLOOKUP(I259, '[1]Lapse Rates'!$A$4:$F$24, 6)</f>
        <v>8.7786349999999995E-4</v>
      </c>
      <c r="T259" s="33">
        <f>W258</f>
        <v>0.93053469239939501</v>
      </c>
      <c r="U259" s="33">
        <f t="shared" si="302"/>
        <v>1.9294840946059821E-2</v>
      </c>
      <c r="V259" s="39">
        <f t="shared" si="297"/>
        <v>8.1688244194115631E-4</v>
      </c>
      <c r="W259" s="32">
        <f t="shared" si="303"/>
        <v>0.91042296901139408</v>
      </c>
      <c r="X259" s="32"/>
      <c r="Y259" s="5">
        <f t="shared" ref="Y259:Z274" si="308">AA258</f>
        <v>0</v>
      </c>
      <c r="Z259" s="5">
        <f t="shared" si="298"/>
        <v>5.6039497726899521</v>
      </c>
      <c r="AA259" s="5">
        <f t="shared" si="304"/>
        <v>0</v>
      </c>
      <c r="AB259" s="5">
        <f t="shared" si="289"/>
        <v>5.4828311420476288</v>
      </c>
      <c r="AC259" s="32"/>
      <c r="AD259" s="5">
        <f t="shared" ref="AD259:AD273" si="309">$W259*J259</f>
        <v>311169.12279311946</v>
      </c>
      <c r="AE259" s="5">
        <f t="shared" si="291"/>
        <v>-3111.6912279311946</v>
      </c>
      <c r="AF259" s="5">
        <f t="shared" si="291"/>
        <v>-34225.214588230141</v>
      </c>
      <c r="AG259" s="5">
        <f t="shared" si="299"/>
        <v>-11619.912768104659</v>
      </c>
      <c r="AH259" s="5">
        <f t="shared" si="292"/>
        <v>262212.30420885351</v>
      </c>
      <c r="AI259" s="42">
        <f t="shared" si="307"/>
        <v>0</v>
      </c>
      <c r="AJ259" s="42">
        <f t="shared" ref="AJ259:AJ274" si="310">$D$6*SUM(Y259:Z259,AD259:AE259)</f>
        <v>30220.983784017677</v>
      </c>
      <c r="AK259" s="42">
        <f t="shared" si="305"/>
        <v>292433.28799287119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341785.22882722341</v>
      </c>
      <c r="K260" s="11">
        <f t="shared" si="295"/>
        <v>3417.8522882722341</v>
      </c>
      <c r="L260" s="24">
        <f t="shared" si="301"/>
        <v>37592.652814322624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L'!$B$392:$AV$512, 28)</f>
        <v>22.652055199289141</v>
      </c>
      <c r="S260" s="46">
        <f>VLOOKUP(I260, '[1]Lapse Rates'!$A$4:$F$24, 6)</f>
        <v>8.7081910000000003E-4</v>
      </c>
      <c r="T260" s="33">
        <f t="shared" ref="T260:T274" si="311">W259</f>
        <v>0.91042296901139408</v>
      </c>
      <c r="U260" s="33">
        <f t="shared" si="302"/>
        <v>2.0622951348746806E-2</v>
      </c>
      <c r="V260" s="39">
        <f t="shared" si="297"/>
        <v>7.9281371049383007E-4</v>
      </c>
      <c r="W260" s="32">
        <f t="shared" si="303"/>
        <v>0.88900720395215349</v>
      </c>
      <c r="X260" s="32"/>
      <c r="Y260" s="5">
        <f t="shared" si="308"/>
        <v>0</v>
      </c>
      <c r="Z260" s="5">
        <f t="shared" si="298"/>
        <v>5.4828311420476288</v>
      </c>
      <c r="AA260" s="5">
        <f t="shared" si="304"/>
        <v>0</v>
      </c>
      <c r="AB260" s="5">
        <f t="shared" si="289"/>
        <v>5.3538591942890141</v>
      </c>
      <c r="AC260" s="32"/>
      <c r="AD260" s="5">
        <f t="shared" si="309"/>
        <v>303849.53063183685</v>
      </c>
      <c r="AE260" s="5">
        <f t="shared" si="291"/>
        <v>-3038.4953063183684</v>
      </c>
      <c r="AF260" s="5">
        <f t="shared" si="291"/>
        <v>-33420.139167605012</v>
      </c>
      <c r="AG260" s="5">
        <f>-U260*M260</f>
        <v>-12419.739367804441</v>
      </c>
      <c r="AH260" s="5">
        <f t="shared" si="292"/>
        <v>254971.156790109</v>
      </c>
      <c r="AI260" s="42">
        <f t="shared" si="307"/>
        <v>0</v>
      </c>
      <c r="AJ260" s="42">
        <f t="shared" si="310"/>
        <v>29510.100431168397</v>
      </c>
      <c r="AK260" s="42">
        <f t="shared" si="305"/>
        <v>284481.2572212774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341785.22882722341</v>
      </c>
      <c r="K261" s="11">
        <f t="shared" si="295"/>
        <v>3417.8522882722341</v>
      </c>
      <c r="L261" s="24">
        <f t="shared" si="301"/>
        <v>37592.652814322624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L'!$B$392:$AV$512, 28)</f>
        <v>24.840214695298648</v>
      </c>
      <c r="S261" s="46">
        <f>VLOOKUP(I261, '[1]Lapse Rates'!$A$4:$F$24, 6)</f>
        <v>7.8743759999999998E-4</v>
      </c>
      <c r="T261" s="33">
        <f t="shared" si="311"/>
        <v>0.88900720395215349</v>
      </c>
      <c r="U261" s="33">
        <f t="shared" si="302"/>
        <v>2.2083129811838645E-2</v>
      </c>
      <c r="V261" s="39">
        <f t="shared" si="297"/>
        <v>7.0003769906279423E-4</v>
      </c>
      <c r="W261" s="32">
        <f t="shared" si="303"/>
        <v>0.86622403644125201</v>
      </c>
      <c r="X261" s="32"/>
      <c r="Y261" s="5">
        <f t="shared" si="308"/>
        <v>0</v>
      </c>
      <c r="Z261" s="5">
        <f t="shared" si="298"/>
        <v>5.3538591942890141</v>
      </c>
      <c r="AA261" s="5">
        <f t="shared" si="304"/>
        <v>0</v>
      </c>
      <c r="AB261" s="5">
        <f t="shared" si="289"/>
        <v>5.2166523524197874</v>
      </c>
      <c r="AC261" s="32"/>
      <c r="AD261" s="5">
        <f t="shared" si="309"/>
        <v>296062.58051071444</v>
      </c>
      <c r="AE261" s="5">
        <f t="shared" si="291"/>
        <v>-2960.6258051071441</v>
      </c>
      <c r="AF261" s="5">
        <f t="shared" si="291"/>
        <v>-32563.659461357136</v>
      </c>
      <c r="AG261" s="5">
        <f t="shared" ref="AG261:AG274" si="312">-U261*M261</f>
        <v>-13299.101183453775</v>
      </c>
      <c r="AH261" s="5">
        <f t="shared" si="292"/>
        <v>247239.19406079641</v>
      </c>
      <c r="AI261" s="42">
        <f t="shared" si="307"/>
        <v>0</v>
      </c>
      <c r="AJ261" s="42">
        <f t="shared" si="310"/>
        <v>28753.826970207036</v>
      </c>
      <c r="AK261" s="42">
        <f t="shared" si="305"/>
        <v>275993.02103100345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341785.22882722341</v>
      </c>
      <c r="K262" s="11">
        <f t="shared" si="295"/>
        <v>3417.8522882722341</v>
      </c>
      <c r="L262" s="24">
        <f t="shared" si="301"/>
        <v>37592.652814322624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L'!$B$392:$AV$512, 28)</f>
        <v>27.355303276523415</v>
      </c>
      <c r="S262" s="46">
        <f>VLOOKUP(I262, '[1]Lapse Rates'!$A$4:$F$24, 6)</f>
        <v>7.0183349999999997E-4</v>
      </c>
      <c r="T262" s="33">
        <f t="shared" si="311"/>
        <v>0.86622403644125201</v>
      </c>
      <c r="U262" s="33">
        <f t="shared" si="302"/>
        <v>2.3695821222264719E-2</v>
      </c>
      <c r="V262" s="39">
        <f t="shared" si="297"/>
        <v>6.0794504727969137E-4</v>
      </c>
      <c r="W262" s="32">
        <f t="shared" si="303"/>
        <v>0.84192027017170756</v>
      </c>
      <c r="X262" s="32"/>
      <c r="Y262" s="5">
        <f t="shared" si="308"/>
        <v>0</v>
      </c>
      <c r="Z262" s="5">
        <f t="shared" si="298"/>
        <v>5.2166523524197874</v>
      </c>
      <c r="AA262" s="5">
        <f t="shared" si="304"/>
        <v>0</v>
      </c>
      <c r="AB262" s="5">
        <f t="shared" si="289"/>
        <v>5.0702880238523731</v>
      </c>
      <c r="AC262" s="32"/>
      <c r="AD262" s="5">
        <f t="shared" si="309"/>
        <v>287755.91219491482</v>
      </c>
      <c r="AE262" s="5">
        <f t="shared" si="291"/>
        <v>-2877.5591219491484</v>
      </c>
      <c r="AF262" s="5">
        <f t="shared" si="291"/>
        <v>-31650.016413905705</v>
      </c>
      <c r="AG262" s="5">
        <f t="shared" si="312"/>
        <v>-14270.31071886326</v>
      </c>
      <c r="AH262" s="5">
        <f t="shared" si="292"/>
        <v>238958.02594019671</v>
      </c>
      <c r="AI262" s="42">
        <f t="shared" si="307"/>
        <v>0</v>
      </c>
      <c r="AJ262" s="42">
        <f t="shared" si="310"/>
        <v>27947.078190053708</v>
      </c>
      <c r="AK262" s="42">
        <f t="shared" si="305"/>
        <v>266905.1041302504</v>
      </c>
    </row>
    <row r="263" spans="1:37" ht="15" x14ac:dyDescent="0.2">
      <c r="A263" s="12"/>
      <c r="B263" s="13">
        <v>1</v>
      </c>
      <c r="C263" s="10">
        <f>$H$253*0.14+$B$266</f>
        <v>47846.209679139327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341785.22882722341</v>
      </c>
      <c r="K263" s="11">
        <f t="shared" si="295"/>
        <v>3417.8522882722341</v>
      </c>
      <c r="L263" s="24">
        <f t="shared" si="301"/>
        <v>37592.652814322624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L'!$B$392:$AV$512, 28)</f>
        <v>30.24636176163521</v>
      </c>
      <c r="S263" s="46">
        <f>VLOOKUP(I263, '[1]Lapse Rates'!$A$4:$F$24, 6)</f>
        <v>6.5742610000000005E-4</v>
      </c>
      <c r="T263" s="33">
        <f t="shared" si="311"/>
        <v>0.84192027017170756</v>
      </c>
      <c r="U263" s="33">
        <f t="shared" si="302"/>
        <v>2.5465025066067119E-2</v>
      </c>
      <c r="V263" s="39">
        <f t="shared" si="297"/>
        <v>5.535003597299321E-4</v>
      </c>
      <c r="W263" s="32">
        <f t="shared" si="303"/>
        <v>0.81590174474591048</v>
      </c>
      <c r="X263" s="32"/>
      <c r="Y263" s="5">
        <f t="shared" si="308"/>
        <v>0</v>
      </c>
      <c r="Z263" s="5">
        <f t="shared" si="298"/>
        <v>5.0702880238523731</v>
      </c>
      <c r="AA263" s="5">
        <f t="shared" si="304"/>
        <v>0</v>
      </c>
      <c r="AB263" s="5">
        <f t="shared" si="289"/>
        <v>4.9135969183658492</v>
      </c>
      <c r="AC263" s="32"/>
      <c r="AD263" s="5">
        <f t="shared" si="309"/>
        <v>278863.16452851187</v>
      </c>
      <c r="AE263" s="5">
        <f t="shared" si="291"/>
        <v>-2788.6316452851183</v>
      </c>
      <c r="AF263" s="5">
        <f t="shared" si="291"/>
        <v>-30671.911020833089</v>
      </c>
      <c r="AG263" s="5">
        <f t="shared" si="312"/>
        <v>-15335.776580512535</v>
      </c>
      <c r="AH263" s="5">
        <f t="shared" si="292"/>
        <v>230066.84528188113</v>
      </c>
      <c r="AI263" s="42">
        <f t="shared" si="307"/>
        <v>0</v>
      </c>
      <c r="AJ263" s="42">
        <f t="shared" si="310"/>
        <v>27083.409071099686</v>
      </c>
      <c r="AK263" s="42">
        <f t="shared" si="305"/>
        <v>257150.25435298082</v>
      </c>
    </row>
    <row r="264" spans="1:37" ht="15" x14ac:dyDescent="0.2">
      <c r="A264" s="12"/>
      <c r="B264" s="70" t="s">
        <v>49</v>
      </c>
      <c r="C264" s="10">
        <f>$H$253*0.11+$B$266</f>
        <v>37592.652814322624</v>
      </c>
      <c r="D264" s="1"/>
      <c r="E264" s="1"/>
      <c r="F264" s="1"/>
      <c r="I264" s="2">
        <f t="shared" si="294"/>
        <v>10</v>
      </c>
      <c r="J264" s="11">
        <f t="shared" si="284"/>
        <v>341785.22882722341</v>
      </c>
      <c r="K264" s="11">
        <f t="shared" si="295"/>
        <v>3417.8522882722341</v>
      </c>
      <c r="L264" s="24">
        <f t="shared" si="301"/>
        <v>37592.652814322624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L'!$B$392:$AV$512, 28)</f>
        <v>33.681605946819033</v>
      </c>
      <c r="S264" s="46">
        <f>VLOOKUP(I264, '[1]Lapse Rates'!$A$4:$F$24, 6)</f>
        <v>5.9033320000000003E-4</v>
      </c>
      <c r="T264" s="33">
        <f t="shared" si="311"/>
        <v>0.81590174474591048</v>
      </c>
      <c r="U264" s="33">
        <f t="shared" si="302"/>
        <v>2.748088105785388E-2</v>
      </c>
      <c r="V264" s="39">
        <f t="shared" si="297"/>
        <v>4.8165388786143657E-4</v>
      </c>
      <c r="W264" s="32">
        <f t="shared" si="303"/>
        <v>0.78793920980019516</v>
      </c>
      <c r="X264" s="32"/>
      <c r="Y264" s="5">
        <f t="shared" si="308"/>
        <v>0</v>
      </c>
      <c r="Z264" s="5">
        <f t="shared" si="298"/>
        <v>4.9135969183658492</v>
      </c>
      <c r="AA264" s="5">
        <f t="shared" si="304"/>
        <v>0</v>
      </c>
      <c r="AB264" s="5">
        <f t="shared" si="289"/>
        <v>4.7451984237876177</v>
      </c>
      <c r="AC264" s="32"/>
      <c r="AD264" s="5">
        <f t="shared" si="309"/>
        <v>269305.9831235013</v>
      </c>
      <c r="AE264" s="5">
        <f t="shared" si="291"/>
        <v>-2693.059831235013</v>
      </c>
      <c r="AF264" s="5">
        <f t="shared" si="291"/>
        <v>-29620.72515281045</v>
      </c>
      <c r="AG264" s="5">
        <f t="shared" si="312"/>
        <v>-16549.783518590284</v>
      </c>
      <c r="AH264" s="5">
        <f>SUM(AD264:AG264)</f>
        <v>220442.41462086551</v>
      </c>
      <c r="AI264" s="42">
        <f t="shared" si="307"/>
        <v>0</v>
      </c>
      <c r="AJ264" s="42">
        <f t="shared" si="310"/>
        <v>26155.209798829012</v>
      </c>
      <c r="AK264" s="42">
        <f t="shared" si="305"/>
        <v>246597.62441969453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341785.22882722341</v>
      </c>
      <c r="K265" s="11">
        <f t="shared" si="295"/>
        <v>3417.8522882722341</v>
      </c>
      <c r="L265" s="24">
        <f t="shared" si="301"/>
        <v>37592.652814322624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L'!$B$392:$AV$512, 28)</f>
        <v>37.626113382036628</v>
      </c>
      <c r="S265" s="46">
        <f>VLOOKUP(I265, '[1]Lapse Rates'!$A$4:$F$24, 6)</f>
        <v>5.0522920000000001E-4</v>
      </c>
      <c r="T265" s="33">
        <f t="shared" si="311"/>
        <v>0.78793920980019516</v>
      </c>
      <c r="U265" s="33">
        <f t="shared" si="302"/>
        <v>2.964709004609449E-2</v>
      </c>
      <c r="V265" s="39">
        <f t="shared" si="297"/>
        <v>3.9808989661598476E-4</v>
      </c>
      <c r="W265" s="32">
        <f t="shared" si="303"/>
        <v>0.75789402985748466</v>
      </c>
      <c r="X265" s="31"/>
      <c r="Y265" s="5">
        <f t="shared" si="308"/>
        <v>0</v>
      </c>
      <c r="Z265" s="5">
        <f t="shared" si="298"/>
        <v>4.7451984237876177</v>
      </c>
      <c r="AA265" s="5">
        <f t="shared" si="304"/>
        <v>0</v>
      </c>
      <c r="AB265" s="5">
        <f t="shared" si="289"/>
        <v>4.5642576370704315</v>
      </c>
      <c r="AC265" s="32"/>
      <c r="AD265" s="5">
        <f t="shared" si="309"/>
        <v>259036.9844216269</v>
      </c>
      <c r="AE265" s="5">
        <f t="shared" si="291"/>
        <v>-2590.369844216269</v>
      </c>
      <c r="AF265" s="5">
        <f t="shared" si="291"/>
        <v>-28491.247134480287</v>
      </c>
      <c r="AG265" s="5">
        <f t="shared" si="312"/>
        <v>-17854.337391369438</v>
      </c>
      <c r="AH265" s="5">
        <f t="shared" ref="AH265:AH274" si="313">SUM(AD265:AG265)</f>
        <v>210101.0300515609</v>
      </c>
      <c r="AI265" s="42">
        <f t="shared" si="307"/>
        <v>0</v>
      </c>
      <c r="AJ265" s="42">
        <f t="shared" si="310"/>
        <v>25157.87839400936</v>
      </c>
      <c r="AK265" s="42">
        <f t="shared" ref="AK265:AK274" si="314">SUM(AH265:AJ265)</f>
        <v>235258.90844557027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341785.22882722341</v>
      </c>
      <c r="K266" s="11">
        <f t="shared" si="295"/>
        <v>3417.8522882722341</v>
      </c>
      <c r="L266" s="24">
        <f t="shared" si="301"/>
        <v>37592.652814322624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L'!$B$392:$AV$512, 28)</f>
        <v>42.135326582656816</v>
      </c>
      <c r="S266" s="46">
        <f>VLOOKUP(I266, '[1]Lapse Rates'!$A$4:$F$24, 6)</f>
        <v>4.8306569999999999E-4</v>
      </c>
      <c r="T266" s="33">
        <f t="shared" si="311"/>
        <v>0.75789402985748466</v>
      </c>
      <c r="U266" s="33">
        <f t="shared" si="302"/>
        <v>3.1934112463090976E-2</v>
      </c>
      <c r="V266" s="39">
        <f t="shared" si="297"/>
        <v>3.6611261005892675E-4</v>
      </c>
      <c r="W266" s="32">
        <f t="shared" si="303"/>
        <v>0.72559380478433477</v>
      </c>
      <c r="X266" s="31"/>
      <c r="Y266" s="5">
        <f t="shared" si="308"/>
        <v>0</v>
      </c>
      <c r="Z266" s="5">
        <f t="shared" si="298"/>
        <v>4.5642576370704315</v>
      </c>
      <c r="AA266" s="5">
        <f t="shared" si="304"/>
        <v>0</v>
      </c>
      <c r="AB266" s="5">
        <f t="shared" si="289"/>
        <v>4.3697363146146513</v>
      </c>
      <c r="AC266" s="32"/>
      <c r="AD266" s="5">
        <f t="shared" si="309"/>
        <v>247997.24460382955</v>
      </c>
      <c r="AE266" s="5">
        <f t="shared" si="291"/>
        <v>-2479.9724460382954</v>
      </c>
      <c r="AF266" s="5">
        <f t="shared" si="291"/>
        <v>-27276.995987480885</v>
      </c>
      <c r="AG266" s="5">
        <f t="shared" si="312"/>
        <v>-19231.648614534814</v>
      </c>
      <c r="AH266" s="5">
        <f t="shared" si="313"/>
        <v>199008.62755577554</v>
      </c>
      <c r="AI266" s="42">
        <f t="shared" si="307"/>
        <v>0</v>
      </c>
      <c r="AJ266" s="42">
        <f t="shared" si="310"/>
        <v>24085.69215235352</v>
      </c>
      <c r="AK266" s="42">
        <f t="shared" si="314"/>
        <v>223094.31970812907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341785.22882722341</v>
      </c>
      <c r="K267" s="11">
        <f t="shared" si="295"/>
        <v>3417.8522882722341</v>
      </c>
      <c r="L267" s="24">
        <f t="shared" si="301"/>
        <v>37592.652814322624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L'!$B$392:$AV$512, 28)</f>
        <v>47.320316244047248</v>
      </c>
      <c r="S267" s="46">
        <f>VLOOKUP(I267, '[1]Lapse Rates'!$A$4:$F$24, 6)</f>
        <v>4.5965829999999999E-4</v>
      </c>
      <c r="T267" s="33">
        <f t="shared" si="311"/>
        <v>0.72559380478433477</v>
      </c>
      <c r="U267" s="33">
        <f t="shared" si="302"/>
        <v>3.4335328307116206E-2</v>
      </c>
      <c r="V267" s="39">
        <f t="shared" si="297"/>
        <v>3.335252147976992E-4</v>
      </c>
      <c r="W267" s="32">
        <f t="shared" si="303"/>
        <v>0.69092495126242082</v>
      </c>
      <c r="X267" s="31"/>
      <c r="Y267" s="5">
        <f t="shared" si="308"/>
        <v>0</v>
      </c>
      <c r="Z267" s="5">
        <f t="shared" si="298"/>
        <v>4.3697363146146513</v>
      </c>
      <c r="AA267" s="5">
        <f t="shared" si="304"/>
        <v>0</v>
      </c>
      <c r="AB267" s="5">
        <f t="shared" si="289"/>
        <v>4.1609504247381643</v>
      </c>
      <c r="AC267" s="32"/>
      <c r="AD267" s="5">
        <f t="shared" si="309"/>
        <v>236147.94256966468</v>
      </c>
      <c r="AE267" s="5">
        <f t="shared" si="291"/>
        <v>-2361.479425696647</v>
      </c>
      <c r="AF267" s="5">
        <f t="shared" si="291"/>
        <v>-25973.701813560965</v>
      </c>
      <c r="AG267" s="5">
        <f t="shared" si="312"/>
        <v>-20677.730431066284</v>
      </c>
      <c r="AH267" s="5">
        <f t="shared" si="313"/>
        <v>187135.03089934078</v>
      </c>
      <c r="AI267" s="42">
        <f t="shared" si="307"/>
        <v>0</v>
      </c>
      <c r="AJ267" s="42">
        <f t="shared" si="310"/>
        <v>22934.880705555726</v>
      </c>
      <c r="AK267" s="42">
        <f t="shared" si="314"/>
        <v>210069.91160489651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341785.22882722341</v>
      </c>
      <c r="K268" s="11">
        <f t="shared" si="295"/>
        <v>3417.8522882722341</v>
      </c>
      <c r="L268" s="24">
        <f t="shared" si="301"/>
        <v>37592.652814322624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L'!$B$392:$AV$512, 28)</f>
        <v>53.0821445190061</v>
      </c>
      <c r="S268" s="46">
        <f>VLOOKUP(I268, '[1]Lapse Rates'!$A$4:$F$24, 6)</f>
        <v>3.6747819999999998E-4</v>
      </c>
      <c r="T268" s="33">
        <f t="shared" si="311"/>
        <v>0.69092495126242082</v>
      </c>
      <c r="U268" s="33">
        <f t="shared" si="302"/>
        <v>3.6675778114699069E-2</v>
      </c>
      <c r="V268" s="39">
        <f t="shared" si="297"/>
        <v>2.5389985742500212E-4</v>
      </c>
      <c r="W268" s="32">
        <f t="shared" si="303"/>
        <v>0.65399527329029672</v>
      </c>
      <c r="X268" s="31"/>
      <c r="Y268" s="5">
        <f t="shared" si="308"/>
        <v>0</v>
      </c>
      <c r="Z268" s="5">
        <f t="shared" si="298"/>
        <v>4.1609504247381643</v>
      </c>
      <c r="AA268" s="5">
        <f t="shared" si="304"/>
        <v>0</v>
      </c>
      <c r="AB268" s="5">
        <f t="shared" si="289"/>
        <v>3.938549194383421</v>
      </c>
      <c r="AC268" s="32"/>
      <c r="AD268" s="5">
        <f t="shared" si="309"/>
        <v>223525.92413344659</v>
      </c>
      <c r="AE268" s="5">
        <f t="shared" si="291"/>
        <v>-2235.2592413344655</v>
      </c>
      <c r="AF268" s="5">
        <f t="shared" si="291"/>
        <v>-24585.417251010167</v>
      </c>
      <c r="AG268" s="5">
        <f t="shared" si="312"/>
        <v>-22087.217178237104</v>
      </c>
      <c r="AH268" s="5">
        <f t="shared" si="313"/>
        <v>174618.03046286487</v>
      </c>
      <c r="AI268" s="42">
        <f t="shared" si="307"/>
        <v>0</v>
      </c>
      <c r="AJ268" s="42">
        <f t="shared" si="310"/>
        <v>21709.022415152867</v>
      </c>
      <c r="AK268" s="42">
        <f t="shared" si="314"/>
        <v>196327.05287801774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341785.22882722341</v>
      </c>
      <c r="K269" s="11">
        <f t="shared" si="295"/>
        <v>3417.8522882722341</v>
      </c>
      <c r="L269" s="24">
        <f t="shared" si="301"/>
        <v>37592.652814322624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L'!$B$392:$AV$512, 28)</f>
        <v>59.452974771109979</v>
      </c>
      <c r="S269" s="46">
        <f>VLOOKUP(I269, '[1]Lapse Rates'!$A$4:$F$24, 6)</f>
        <v>3.9775519999999998E-4</v>
      </c>
      <c r="T269" s="33">
        <f t="shared" si="311"/>
        <v>0.65399527329029672</v>
      </c>
      <c r="U269" s="33">
        <f t="shared" si="302"/>
        <v>3.8881964483353189E-2</v>
      </c>
      <c r="V269" s="39">
        <f t="shared" si="297"/>
        <v>2.6013002072663663E-4</v>
      </c>
      <c r="W269" s="32">
        <f t="shared" si="303"/>
        <v>0.61485317878621693</v>
      </c>
      <c r="X269" s="31"/>
      <c r="Y269" s="5">
        <f t="shared" si="308"/>
        <v>0</v>
      </c>
      <c r="Z269" s="5">
        <f t="shared" si="298"/>
        <v>3.938549194383421</v>
      </c>
      <c r="AA269" s="5">
        <f t="shared" si="304"/>
        <v>0</v>
      </c>
      <c r="AB269" s="5">
        <f t="shared" si="289"/>
        <v>3.7028241500724461</v>
      </c>
      <c r="AC269" s="32"/>
      <c r="AD269" s="5">
        <f t="shared" si="309"/>
        <v>210147.73440659285</v>
      </c>
      <c r="AE269" s="5">
        <f t="shared" si="291"/>
        <v>-2101.4773440659287</v>
      </c>
      <c r="AF269" s="5">
        <f t="shared" si="291"/>
        <v>-23113.962081892889</v>
      </c>
      <c r="AG269" s="5">
        <f t="shared" si="312"/>
        <v>-23415.846588845307</v>
      </c>
      <c r="AH269" s="5">
        <f t="shared" si="313"/>
        <v>161516.44839178873</v>
      </c>
      <c r="AI269" s="42">
        <f t="shared" si="307"/>
        <v>0</v>
      </c>
      <c r="AJ269" s="42">
        <f t="shared" si="310"/>
        <v>20409.724189509863</v>
      </c>
      <c r="AK269" s="42">
        <f t="shared" si="314"/>
        <v>181926.1725812986</v>
      </c>
    </row>
    <row r="270" spans="1:37" ht="15" x14ac:dyDescent="0.2">
      <c r="I270" s="2">
        <f t="shared" si="294"/>
        <v>16</v>
      </c>
      <c r="J270" s="11">
        <f t="shared" si="284"/>
        <v>341785.22882722341</v>
      </c>
      <c r="K270" s="11">
        <f t="shared" si="295"/>
        <v>3417.8522882722341</v>
      </c>
      <c r="L270" s="24">
        <f t="shared" si="301"/>
        <v>37592.652814322624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L'!$B$392:$AV$512, 28)</f>
        <v>66.355972232522859</v>
      </c>
      <c r="S270" s="46">
        <f>VLOOKUP(I270, '[1]Lapse Rates'!$A$4:$F$24, 6)</f>
        <v>2.516404E-4</v>
      </c>
      <c r="T270" s="33">
        <f t="shared" si="311"/>
        <v>0.61485317878621693</v>
      </c>
      <c r="U270" s="33">
        <f t="shared" si="302"/>
        <v>4.0799180458616628E-2</v>
      </c>
      <c r="V270" s="39">
        <f t="shared" si="297"/>
        <v>1.5472189985103513E-4</v>
      </c>
      <c r="W270" s="32">
        <f t="shared" si="303"/>
        <v>0.57389927642774929</v>
      </c>
      <c r="X270" s="31"/>
      <c r="Y270" s="5">
        <f t="shared" si="308"/>
        <v>0</v>
      </c>
      <c r="Z270" s="5">
        <f t="shared" si="298"/>
        <v>3.7028241500724461</v>
      </c>
      <c r="AA270" s="5">
        <f t="shared" si="304"/>
        <v>0</v>
      </c>
      <c r="AB270" s="5">
        <f t="shared" si="289"/>
        <v>3.4561878734380702</v>
      </c>
      <c r="AC270" s="32"/>
      <c r="AD270" s="5">
        <f t="shared" si="309"/>
        <v>196150.29551763623</v>
      </c>
      <c r="AE270" s="5">
        <f t="shared" si="291"/>
        <v>-1961.5029551763623</v>
      </c>
      <c r="AF270" s="5">
        <f t="shared" si="291"/>
        <v>-21574.396249139347</v>
      </c>
      <c r="AG270" s="5">
        <f t="shared" si="312"/>
        <v>-24570.449648412232</v>
      </c>
      <c r="AH270" s="5">
        <f t="shared" si="313"/>
        <v>148043.94666490826</v>
      </c>
      <c r="AI270" s="42">
        <f t="shared" si="307"/>
        <v>0</v>
      </c>
      <c r="AJ270" s="42">
        <f t="shared" si="310"/>
        <v>19050.283797426437</v>
      </c>
      <c r="AK270" s="42">
        <f t="shared" si="314"/>
        <v>167094.2304623347</v>
      </c>
    </row>
    <row r="271" spans="1:37" ht="15" x14ac:dyDescent="0.2">
      <c r="I271" s="2">
        <f t="shared" si="294"/>
        <v>17</v>
      </c>
      <c r="J271" s="11">
        <f t="shared" si="284"/>
        <v>341785.22882722341</v>
      </c>
      <c r="K271" s="11">
        <f t="shared" si="295"/>
        <v>3417.8522882722341</v>
      </c>
      <c r="L271" s="24">
        <f t="shared" si="301"/>
        <v>37592.652814322624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L'!$B$392:$AV$512, 28)</f>
        <v>73.891885514148811</v>
      </c>
      <c r="S271" s="46">
        <f>VLOOKUP(I271, '[1]Lapse Rates'!$A$4:$F$24, 6)</f>
        <v>2.7508159999999998E-4</v>
      </c>
      <c r="T271" s="33">
        <f t="shared" si="311"/>
        <v>0.57389927642774929</v>
      </c>
      <c r="U271" s="33">
        <f t="shared" si="302"/>
        <v>4.2406499630452087E-2</v>
      </c>
      <c r="V271" s="39">
        <f t="shared" si="297"/>
        <v>1.5786913119858755E-4</v>
      </c>
      <c r="W271" s="32">
        <f t="shared" si="303"/>
        <v>0.53133490766609859</v>
      </c>
      <c r="X271" s="31"/>
      <c r="Y271" s="5">
        <f t="shared" si="308"/>
        <v>0</v>
      </c>
      <c r="Z271" s="5">
        <f t="shared" si="298"/>
        <v>3.4561878734380702</v>
      </c>
      <c r="AA271" s="5">
        <f t="shared" si="304"/>
        <v>0</v>
      </c>
      <c r="AB271" s="5">
        <f t="shared" si="289"/>
        <v>3.1998529010884686</v>
      </c>
      <c r="AC271" s="32"/>
      <c r="AD271" s="5">
        <f t="shared" si="309"/>
        <v>181602.42300054914</v>
      </c>
      <c r="AE271" s="5">
        <f t="shared" si="291"/>
        <v>-1816.0242300054913</v>
      </c>
      <c r="AF271" s="5">
        <f t="shared" si="291"/>
        <v>-19974.288712021811</v>
      </c>
      <c r="AG271" s="5">
        <f t="shared" si="312"/>
        <v>-25538.42386594753</v>
      </c>
      <c r="AH271" s="5">
        <f t="shared" si="313"/>
        <v>134273.68619257433</v>
      </c>
      <c r="AI271" s="42">
        <f t="shared" si="307"/>
        <v>0</v>
      </c>
      <c r="AJ271" s="42">
        <f t="shared" si="310"/>
        <v>17637.384771420719</v>
      </c>
      <c r="AK271" s="42">
        <f t="shared" si="314"/>
        <v>151911.07096399504</v>
      </c>
    </row>
    <row r="272" spans="1:37" ht="15" x14ac:dyDescent="0.2">
      <c r="I272" s="2">
        <f t="shared" si="294"/>
        <v>18</v>
      </c>
      <c r="J272" s="11">
        <f t="shared" si="284"/>
        <v>341785.22882722341</v>
      </c>
      <c r="K272" s="11">
        <f t="shared" si="295"/>
        <v>3417.8522882722341</v>
      </c>
      <c r="L272" s="24">
        <f t="shared" si="301"/>
        <v>37592.652814322624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L'!$B$392:$AV$512, 28)</f>
        <v>82.322078060017304</v>
      </c>
      <c r="S272" s="46">
        <f>VLOOKUP(I272, '[1]Lapse Rates'!$A$4:$F$24, 6)</f>
        <v>2.0998619999999999E-4</v>
      </c>
      <c r="T272" s="33">
        <f t="shared" si="311"/>
        <v>0.53133490766609859</v>
      </c>
      <c r="U272" s="33">
        <f t="shared" si="302"/>
        <v>4.3740593744900656E-2</v>
      </c>
      <c r="V272" s="39">
        <f t="shared" si="297"/>
        <v>1.115729981881549E-4</v>
      </c>
      <c r="W272" s="32">
        <f t="shared" si="303"/>
        <v>0.48748274092300981</v>
      </c>
      <c r="X272" s="31"/>
      <c r="Y272" s="5">
        <f t="shared" si="308"/>
        <v>0</v>
      </c>
      <c r="Z272" s="5">
        <f t="shared" si="308"/>
        <v>3.1998529010884686</v>
      </c>
      <c r="AA272" s="5">
        <f t="shared" si="304"/>
        <v>0</v>
      </c>
      <c r="AB272" s="5">
        <f t="shared" si="289"/>
        <v>2.9357624358332326</v>
      </c>
      <c r="AC272" s="32"/>
      <c r="AD272" s="5">
        <f t="shared" si="309"/>
        <v>166614.40015569297</v>
      </c>
      <c r="AE272" s="5">
        <f t="shared" si="291"/>
        <v>-1666.1440015569297</v>
      </c>
      <c r="AF272" s="5">
        <f t="shared" si="291"/>
        <v>-18325.769432493093</v>
      </c>
      <c r="AG272" s="5">
        <f t="shared" si="312"/>
        <v>-26341.854030397779</v>
      </c>
      <c r="AH272" s="5">
        <f t="shared" si="313"/>
        <v>120280.63269124518</v>
      </c>
      <c r="AI272" s="42">
        <f t="shared" si="307"/>
        <v>0</v>
      </c>
      <c r="AJ272" s="42">
        <f t="shared" si="310"/>
        <v>16181.737834290341</v>
      </c>
      <c r="AK272" s="42">
        <f t="shared" si="314"/>
        <v>136462.37052553552</v>
      </c>
    </row>
    <row r="273" spans="1:39" ht="15" x14ac:dyDescent="0.2">
      <c r="I273" s="2">
        <f t="shared" si="294"/>
        <v>19</v>
      </c>
      <c r="J273" s="11">
        <f t="shared" si="284"/>
        <v>341785.22882722341</v>
      </c>
      <c r="K273" s="11">
        <f t="shared" si="295"/>
        <v>3417.8522882722341</v>
      </c>
      <c r="L273" s="24">
        <f t="shared" si="301"/>
        <v>37592.652814322624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L'!$B$392:$AV$512, 28)</f>
        <v>91.739901099159425</v>
      </c>
      <c r="S273" s="46">
        <f>VLOOKUP(I273, '[1]Lapse Rates'!$A$4:$F$24, 6)</f>
        <v>1.6037285799999999E-2</v>
      </c>
      <c r="T273" s="33">
        <f t="shared" si="311"/>
        <v>0.48748274092300981</v>
      </c>
      <c r="U273" s="33">
        <f t="shared" si="302"/>
        <v>4.4721618439824078E-2</v>
      </c>
      <c r="V273" s="39">
        <f t="shared" si="297"/>
        <v>7.8179000387496641E-3</v>
      </c>
      <c r="W273" s="32">
        <f t="shared" si="303"/>
        <v>0.43494322244443606</v>
      </c>
      <c r="X273" s="31"/>
      <c r="Y273" s="5">
        <f t="shared" si="308"/>
        <v>0</v>
      </c>
      <c r="Z273" s="5">
        <f t="shared" si="308"/>
        <v>2.9357624358332326</v>
      </c>
      <c r="AA273" s="5">
        <f t="shared" si="304"/>
        <v>0</v>
      </c>
      <c r="AB273" s="5">
        <f t="shared" si="289"/>
        <v>2.6193542190949026</v>
      </c>
      <c r="AC273" s="32"/>
      <c r="AD273" s="5">
        <f t="shared" si="309"/>
        <v>148657.16881002151</v>
      </c>
      <c r="AE273" s="5">
        <f t="shared" si="291"/>
        <v>-1486.5716881002152</v>
      </c>
      <c r="AF273" s="5">
        <f t="shared" si="291"/>
        <v>-16350.669555296381</v>
      </c>
      <c r="AG273" s="5">
        <f t="shared" si="312"/>
        <v>-26932.655551396816</v>
      </c>
      <c r="AH273" s="5">
        <f t="shared" si="313"/>
        <v>103887.27201522811</v>
      </c>
      <c r="AI273" s="42">
        <f t="shared" si="307"/>
        <v>0</v>
      </c>
      <c r="AJ273" s="42">
        <f t="shared" si="310"/>
        <v>14437.723575955437</v>
      </c>
      <c r="AK273" s="42">
        <f t="shared" si="314"/>
        <v>118324.99559118354</v>
      </c>
    </row>
    <row r="274" spans="1:39" ht="15" x14ac:dyDescent="0.2">
      <c r="I274" s="2">
        <f t="shared" si="294"/>
        <v>20</v>
      </c>
      <c r="J274" s="11">
        <f t="shared" si="284"/>
        <v>341785.22882722341</v>
      </c>
      <c r="K274" s="11">
        <f t="shared" si="295"/>
        <v>3417.8522882722341</v>
      </c>
      <c r="L274" s="24">
        <f t="shared" si="301"/>
        <v>37592.652814322624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L'!$B$392:$AV$512, 28)</f>
        <v>102.30116030135383</v>
      </c>
      <c r="S274" s="46">
        <f>VLOOKUP(I274, '[1]Lapse Rates'!$A$4:$F$24, 6)</f>
        <v>0</v>
      </c>
      <c r="T274" s="33">
        <f t="shared" si="311"/>
        <v>0.43494322244443606</v>
      </c>
      <c r="U274" s="33">
        <f t="shared" si="302"/>
        <v>4.4495196321275653E-2</v>
      </c>
      <c r="V274" s="39">
        <f t="shared" si="297"/>
        <v>0</v>
      </c>
      <c r="W274" s="32">
        <f t="shared" si="303"/>
        <v>0.39044802612316043</v>
      </c>
      <c r="X274" s="31"/>
      <c r="Y274" s="5">
        <f t="shared" si="308"/>
        <v>0</v>
      </c>
      <c r="Z274" s="5">
        <f t="shared" si="308"/>
        <v>2.6193542190949026</v>
      </c>
      <c r="AA274" s="5">
        <f t="shared" si="304"/>
        <v>0</v>
      </c>
      <c r="AB274" s="5">
        <f t="shared" si="289"/>
        <v>2.3513912432412476</v>
      </c>
      <c r="AC274" s="32"/>
      <c r="AD274" s="5">
        <f>$W274*J274</f>
        <v>133449.3679536421</v>
      </c>
      <c r="AE274" s="5">
        <f t="shared" si="291"/>
        <v>-1334.4936795364208</v>
      </c>
      <c r="AF274" s="5">
        <f t="shared" si="291"/>
        <v>-14677.977088085541</v>
      </c>
      <c r="AG274" s="5">
        <f t="shared" si="312"/>
        <v>-26796.297585365515</v>
      </c>
      <c r="AH274" s="5">
        <f t="shared" si="313"/>
        <v>90640.599600654619</v>
      </c>
      <c r="AI274" s="42">
        <f t="shared" si="307"/>
        <v>0</v>
      </c>
      <c r="AJ274" s="42">
        <f t="shared" si="310"/>
        <v>12960.726124938661</v>
      </c>
      <c r="AK274" s="42">
        <f t="shared" si="314"/>
        <v>103601.32572559328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5401627.4948475296</v>
      </c>
      <c r="AE277" s="21">
        <f t="shared" ref="AE277:AK277" si="315">SUM(AE254:AE274)</f>
        <v>-183948.81550553042</v>
      </c>
      <c r="AF277" s="21">
        <f t="shared" si="315"/>
        <v>-567376.73042515735</v>
      </c>
      <c r="AG277" s="21">
        <f t="shared" si="315"/>
        <v>-356394.18176284502</v>
      </c>
      <c r="AH277" s="21">
        <f t="shared" si="315"/>
        <v>4293907.767153997</v>
      </c>
      <c r="AI277" s="21">
        <f t="shared" si="315"/>
        <v>0</v>
      </c>
      <c r="AJ277" s="21">
        <f t="shared" si="315"/>
        <v>491745.90608828823</v>
      </c>
      <c r="AK277" s="21">
        <f t="shared" si="315"/>
        <v>4785653.673242284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2782465.0520398524</v>
      </c>
      <c r="AE279" s="21">
        <f t="shared" ref="AE279:AK279" si="316">AE254+NPV($D$6,AE255:AE274)</f>
        <v>-158057.69088717375</v>
      </c>
      <c r="AF279" s="21">
        <f t="shared" si="316"/>
        <v>-282602.55744816572</v>
      </c>
      <c r="AG279" s="21">
        <f t="shared" si="316"/>
        <v>-126993.97408636026</v>
      </c>
      <c r="AH279" s="21">
        <f t="shared" si="316"/>
        <v>2214810.8296181541</v>
      </c>
      <c r="AI279" s="21">
        <f t="shared" si="316"/>
        <v>0</v>
      </c>
      <c r="AJ279" s="21">
        <f t="shared" si="316"/>
        <v>237341.23114735063</v>
      </c>
      <c r="AK279" s="21">
        <f t="shared" si="316"/>
        <v>2452152.0607655044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4063978.8509957679</v>
      </c>
      <c r="AE281" s="21">
        <f t="shared" ref="AE281:AK281" si="317">AE254+NPV($D$7,AE255:AE274)</f>
        <v>-170690.54715577437</v>
      </c>
      <c r="AF281" s="21">
        <f t="shared" si="317"/>
        <v>-421550.21805605321</v>
      </c>
      <c r="AG281" s="21">
        <f t="shared" si="317"/>
        <v>-232462.43178096804</v>
      </c>
      <c r="AH281" s="21">
        <f t="shared" si="317"/>
        <v>3239275.6540029733</v>
      </c>
      <c r="AI281" s="21">
        <f t="shared" si="317"/>
        <v>0</v>
      </c>
      <c r="AJ281" s="21">
        <f t="shared" si="317"/>
        <v>361820.77305277943</v>
      </c>
      <c r="AK281" s="21">
        <f t="shared" si="317"/>
        <v>3601096.4270557519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357463.25352785218</v>
      </c>
    </row>
    <row r="285" spans="1:39" ht="15" x14ac:dyDescent="0.2">
      <c r="G285" s="58" t="s">
        <v>118</v>
      </c>
      <c r="H285" s="57"/>
      <c r="I285" s="57"/>
      <c r="J285" s="11">
        <f>H$284</f>
        <v>357463.25352785218</v>
      </c>
      <c r="K285" s="11">
        <f>J285*$C$10</f>
        <v>142985.30141114088</v>
      </c>
      <c r="L285" s="24">
        <f>$C$294</f>
        <v>50039.164097754772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357463.25352785218</v>
      </c>
      <c r="AE285" s="5">
        <f>-$W285*K285</f>
        <v>-142985.30141114088</v>
      </c>
      <c r="AF285" s="5">
        <f>-$W285*L285</f>
        <v>-50039.164097754772</v>
      </c>
      <c r="AG285" s="5"/>
      <c r="AH285" s="5">
        <f>SUM(AD285:AG285)</f>
        <v>164438.78801895652</v>
      </c>
      <c r="AI285" s="42">
        <f>Y285-AA285</f>
        <v>0</v>
      </c>
      <c r="AJ285" s="42"/>
      <c r="AK285" s="42">
        <f>SUM(AH285:AJ285)</f>
        <v>164438.78801895652</v>
      </c>
      <c r="AL285" s="6" t="s">
        <v>39</v>
      </c>
      <c r="AM285" s="36">
        <f>AK312</f>
        <v>3795904.7064998737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357463.25352785218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L'!$B$392:$AV$512, 31)</f>
        <v>14.32314760062777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1.4323147600627771E-2</v>
      </c>
      <c r="V286" s="39">
        <f>MIN(S286*T286,T286-U286)</f>
        <v>1.1402544E-3</v>
      </c>
      <c r="W286" s="32">
        <f>T286-SUM(U286:V286)</f>
        <v>0.98453659799937221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5.9291649087656388</v>
      </c>
      <c r="AC286" s="32"/>
      <c r="AD286" s="5">
        <f t="shared" ref="AD286:AD288" si="326">$W286*J286</f>
        <v>351935.65553809865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-8625.8148563784616</v>
      </c>
      <c r="AH286" s="5">
        <f t="shared" ref="AH286:AH294" si="328">SUM(AD286:AG286)</f>
        <v>343309.84068172018</v>
      </c>
      <c r="AI286" s="42">
        <f>-M286*$W285*(N286-N285)/1000</f>
        <v>0</v>
      </c>
      <c r="AJ286" s="42">
        <f>$D$6*SUM(Y286:Z286,AD286:AE286)</f>
        <v>34525.478594936481</v>
      </c>
      <c r="AK286" s="42">
        <f t="shared" ref="AK286" si="329">SUM(AH286:AJ286)</f>
        <v>377835.31927665666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357463.25352785218</v>
      </c>
      <c r="K287" s="11">
        <f t="shared" ref="K287:K305" si="331">J287*$C$11</f>
        <v>3574.632535278522</v>
      </c>
      <c r="L287" s="24">
        <f>$C$295</f>
        <v>39315.266491919203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L'!$B$392:$AV$512, 31)</f>
        <v>15.647741154630468</v>
      </c>
      <c r="S287" s="46">
        <f>VLOOKUP(I287, '[1]Lapse Rates'!$A$4:$F$24, 6)</f>
        <v>1.1150343000000001E-3</v>
      </c>
      <c r="T287" s="33">
        <f t="shared" ref="T287:T289" si="332">W286</f>
        <v>0.98453659799937221</v>
      </c>
      <c r="U287" s="33">
        <f>T287*R287/1000</f>
        <v>1.540577384275465E-2</v>
      </c>
      <c r="V287" s="39">
        <f t="shared" ref="V287:V305" si="333">MIN(S287*T287,T287-U287)</f>
        <v>1.0977920763746115E-3</v>
      </c>
      <c r="W287" s="32">
        <f>T287-SUM(U287:V287)</f>
        <v>0.96803303208024294</v>
      </c>
      <c r="X287" s="32"/>
      <c r="Y287" s="5">
        <f t="shared" ref="Y287:Z302" si="334">AA286</f>
        <v>0</v>
      </c>
      <c r="Z287" s="5">
        <f t="shared" si="334"/>
        <v>5.9291649087656388</v>
      </c>
      <c r="AA287" s="5">
        <f>O287*W287</f>
        <v>0</v>
      </c>
      <c r="AB287" s="5">
        <f t="shared" si="325"/>
        <v>5.8297756487665264</v>
      </c>
      <c r="AC287" s="32"/>
      <c r="AD287" s="5">
        <f t="shared" si="326"/>
        <v>346036.23716983537</v>
      </c>
      <c r="AE287" s="5">
        <f t="shared" si="327"/>
        <v>-3460.3623716983539</v>
      </c>
      <c r="AF287" s="5">
        <f t="shared" si="327"/>
        <v>-38058.476629215322</v>
      </c>
      <c r="AG287" s="5">
        <f t="shared" ref="AG287:AG290" si="335">-U287*M287</f>
        <v>-9277.803775548291</v>
      </c>
      <c r="AH287" s="5">
        <f t="shared" si="328"/>
        <v>295239.59439337341</v>
      </c>
      <c r="AI287" s="42">
        <f>-M287*($W286*N287-$W285*N286)/1000</f>
        <v>0</v>
      </c>
      <c r="AJ287" s="42">
        <f t="shared" ref="AJ287:AJ288" si="336">$D$6*SUM(Y287:Z287,AD287:AE287)</f>
        <v>33607.274968774793</v>
      </c>
      <c r="AK287" s="42">
        <f>SUM(AH287:AJ287)</f>
        <v>328846.86936214822</v>
      </c>
      <c r="AL287" s="48" t="s">
        <v>59</v>
      </c>
      <c r="AM287" s="54">
        <f>AK312/AD312</f>
        <v>0.88960827036533296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357463.25352785218</v>
      </c>
      <c r="K288" s="11">
        <f t="shared" si="331"/>
        <v>3574.632535278522</v>
      </c>
      <c r="L288" s="24">
        <f t="shared" ref="L288:L305" si="337">$C$295</f>
        <v>39315.266491919203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L'!$B$392:$AV$512, 31)</f>
        <v>17.052170233209775</v>
      </c>
      <c r="S288" s="46">
        <f>VLOOKUP(I288, '[1]Lapse Rates'!$A$4:$F$24, 6)</f>
        <v>9.1335750000000001E-4</v>
      </c>
      <c r="T288" s="33">
        <f t="shared" si="332"/>
        <v>0.96803303208024294</v>
      </c>
      <c r="U288" s="33">
        <f t="shared" ref="U288:U305" si="338">T288*R288/1000</f>
        <v>1.6507064054402523E-2</v>
      </c>
      <c r="V288" s="39">
        <f t="shared" si="333"/>
        <v>8.8416023009823055E-4</v>
      </c>
      <c r="W288" s="32">
        <f t="shared" ref="W288:W305" si="339">T288-SUM(U288:V288)</f>
        <v>0.95064180779574214</v>
      </c>
      <c r="X288" s="32"/>
      <c r="Y288" s="5">
        <f t="shared" si="334"/>
        <v>0</v>
      </c>
      <c r="Z288" s="5">
        <f t="shared" si="334"/>
        <v>5.8297756487665264</v>
      </c>
      <c r="AA288" s="5">
        <f t="shared" ref="AA288:AA305" si="340">O288*W288</f>
        <v>0</v>
      </c>
      <c r="AB288" s="5">
        <f t="shared" si="325"/>
        <v>5.72504065267022</v>
      </c>
      <c r="AC288" s="32"/>
      <c r="AD288" s="5">
        <f t="shared" si="326"/>
        <v>339819.51355426508</v>
      </c>
      <c r="AE288" s="5">
        <f t="shared" si="327"/>
        <v>-3398.1951355426513</v>
      </c>
      <c r="AF288" s="5">
        <f>-$W288*L288</f>
        <v>-37374.73601184944</v>
      </c>
      <c r="AG288" s="5">
        <f t="shared" si="335"/>
        <v>-9941.0326784187764</v>
      </c>
      <c r="AH288" s="5">
        <f t="shared" si="328"/>
        <v>289105.54972845421</v>
      </c>
      <c r="AI288" s="42">
        <f>-M288*($W287*N288-$W286*N287)/1000</f>
        <v>0</v>
      </c>
      <c r="AJ288" s="42">
        <f t="shared" si="336"/>
        <v>33003.503237867815</v>
      </c>
      <c r="AK288" s="42">
        <f t="shared" ref="AK288:AK295" si="341">SUM(AH288:AJ288)</f>
        <v>322109.05296632205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357463.25352785218</v>
      </c>
      <c r="K289" s="11">
        <f t="shared" si="331"/>
        <v>3574.632535278522</v>
      </c>
      <c r="L289" s="24">
        <f t="shared" si="337"/>
        <v>39315.266491919203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L'!$B$392:$AV$512, 31)</f>
        <v>18.53520209774473</v>
      </c>
      <c r="S289" s="46">
        <f>VLOOKUP(I289, '[1]Lapse Rates'!$A$4:$F$24, 6)</f>
        <v>8.7679360000000005E-4</v>
      </c>
      <c r="T289" s="33">
        <f t="shared" si="332"/>
        <v>0.95064180779574214</v>
      </c>
      <c r="U289" s="33">
        <f t="shared" si="338"/>
        <v>1.7620338030059482E-2</v>
      </c>
      <c r="V289" s="39">
        <f t="shared" si="333"/>
        <v>8.3351665296773681E-4</v>
      </c>
      <c r="W289" s="32">
        <f t="shared" si="339"/>
        <v>0.93218795311271496</v>
      </c>
      <c r="X289" s="32"/>
      <c r="Y289" s="5">
        <f>AA288</f>
        <v>0</v>
      </c>
      <c r="Z289" s="5">
        <f t="shared" si="334"/>
        <v>5.72504065267022</v>
      </c>
      <c r="AA289" s="5">
        <f t="shared" si="340"/>
        <v>0</v>
      </c>
      <c r="AB289" s="5">
        <f t="shared" si="325"/>
        <v>5.613906188151172</v>
      </c>
      <c r="AC289" s="32"/>
      <c r="AD289" s="5">
        <f>$W289*J289</f>
        <v>333222.93861914001</v>
      </c>
      <c r="AE289" s="5">
        <f t="shared" si="327"/>
        <v>-3332.2293861914004</v>
      </c>
      <c r="AF289" s="5">
        <f t="shared" si="327"/>
        <v>-36649.217797183075</v>
      </c>
      <c r="AG289" s="5">
        <f t="shared" si="335"/>
        <v>-10611.478551504691</v>
      </c>
      <c r="AH289" s="5">
        <f t="shared" si="328"/>
        <v>282630.01288426085</v>
      </c>
      <c r="AI289" s="42">
        <f t="shared" ref="AI289:AI305" si="343">-M289*($W288*N289-$W287*N288)/1000</f>
        <v>0</v>
      </c>
      <c r="AJ289" s="42">
        <f>$D$6*SUM(Y289:Z289,AD289:AE289)</f>
        <v>32362.840202240288</v>
      </c>
      <c r="AK289" s="42">
        <f t="shared" si="341"/>
        <v>314992.85308650113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357463.25352785218</v>
      </c>
      <c r="K290" s="11">
        <f t="shared" si="331"/>
        <v>3574.632535278522</v>
      </c>
      <c r="L290" s="24">
        <f t="shared" si="337"/>
        <v>39315.266491919203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L'!$B$392:$AV$512, 31)</f>
        <v>20.198037487290133</v>
      </c>
      <c r="S290" s="46">
        <f>VLOOKUP(I290, '[1]Lapse Rates'!$A$4:$F$24, 6)</f>
        <v>8.7786349999999995E-4</v>
      </c>
      <c r="T290" s="33">
        <f>W289</f>
        <v>0.93218795311271496</v>
      </c>
      <c r="U290" s="33">
        <f t="shared" si="338"/>
        <v>1.8828367222170871E-2</v>
      </c>
      <c r="V290" s="39">
        <f t="shared" si="333"/>
        <v>8.1833377917736377E-4</v>
      </c>
      <c r="W290" s="32">
        <f t="shared" si="339"/>
        <v>0.91254125211136672</v>
      </c>
      <c r="X290" s="32"/>
      <c r="Y290" s="5">
        <f t="shared" ref="Y290:Z305" si="344">AA289</f>
        <v>0</v>
      </c>
      <c r="Z290" s="5">
        <f t="shared" si="334"/>
        <v>5.613906188151172</v>
      </c>
      <c r="AA290" s="5">
        <f t="shared" si="340"/>
        <v>0</v>
      </c>
      <c r="AB290" s="5">
        <f t="shared" si="325"/>
        <v>5.4955880571777627</v>
      </c>
      <c r="AC290" s="32"/>
      <c r="AD290" s="5">
        <f t="shared" ref="AD290:AD304" si="345">$W290*J290</f>
        <v>326199.96495810914</v>
      </c>
      <c r="AE290" s="5">
        <f t="shared" si="327"/>
        <v>-3261.9996495810919</v>
      </c>
      <c r="AF290" s="5">
        <f t="shared" si="327"/>
        <v>-35876.802511628011</v>
      </c>
      <c r="AG290" s="5">
        <f t="shared" si="335"/>
        <v>-11338.988763840742</v>
      </c>
      <c r="AH290" s="5">
        <f t="shared" si="328"/>
        <v>275722.17403305927</v>
      </c>
      <c r="AI290" s="42">
        <f t="shared" si="343"/>
        <v>0</v>
      </c>
      <c r="AJ290" s="42">
        <f t="shared" ref="AJ290:AJ305" si="346">$D$6*SUM(Y290:Z290,AD290:AE290)</f>
        <v>31680.765120963664</v>
      </c>
      <c r="AK290" s="42">
        <f t="shared" si="341"/>
        <v>307402.93915402296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357463.25352785218</v>
      </c>
      <c r="K291" s="11">
        <f t="shared" si="331"/>
        <v>3574.632535278522</v>
      </c>
      <c r="L291" s="24">
        <f t="shared" si="337"/>
        <v>39315.266491919203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L'!$B$392:$AV$512, 31)</f>
        <v>22.299950714326098</v>
      </c>
      <c r="S291" s="46">
        <f>VLOOKUP(I291, '[1]Lapse Rates'!$A$4:$F$24, 6)</f>
        <v>8.7081910000000003E-4</v>
      </c>
      <c r="T291" s="33">
        <f t="shared" ref="T291:T305" si="347">W290</f>
        <v>0.91254125211136672</v>
      </c>
      <c r="U291" s="33">
        <f t="shared" si="338"/>
        <v>2.0349624946872903E-2</v>
      </c>
      <c r="V291" s="39">
        <f t="shared" si="333"/>
        <v>7.946583518764935E-4</v>
      </c>
      <c r="W291" s="32">
        <f t="shared" si="339"/>
        <v>0.89139696881261732</v>
      </c>
      <c r="X291" s="32"/>
      <c r="Y291" s="5">
        <f t="shared" si="344"/>
        <v>0</v>
      </c>
      <c r="Z291" s="5">
        <f t="shared" si="334"/>
        <v>5.4955880571777627</v>
      </c>
      <c r="AA291" s="5">
        <f t="shared" si="340"/>
        <v>0</v>
      </c>
      <c r="AB291" s="5">
        <f t="shared" si="325"/>
        <v>5.368251051310537</v>
      </c>
      <c r="AC291" s="32"/>
      <c r="AD291" s="5">
        <f t="shared" si="345"/>
        <v>318641.66065662354</v>
      </c>
      <c r="AE291" s="5">
        <f t="shared" si="327"/>
        <v>-3186.4166065662357</v>
      </c>
      <c r="AF291" s="5">
        <f t="shared" si="327"/>
        <v>-35045.509378957038</v>
      </c>
      <c r="AG291" s="5">
        <f>-U291*M291</f>
        <v>-12255.134282130322</v>
      </c>
      <c r="AH291" s="5">
        <f t="shared" si="328"/>
        <v>268154.60038896994</v>
      </c>
      <c r="AI291" s="42">
        <f t="shared" si="343"/>
        <v>0</v>
      </c>
      <c r="AJ291" s="42">
        <f t="shared" si="346"/>
        <v>30946.698558499033</v>
      </c>
      <c r="AK291" s="42">
        <f t="shared" si="341"/>
        <v>299101.29894746898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357463.25352785218</v>
      </c>
      <c r="K292" s="11">
        <f t="shared" si="331"/>
        <v>3574.632535278522</v>
      </c>
      <c r="L292" s="24">
        <f t="shared" si="337"/>
        <v>39315.266491919203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L'!$B$392:$AV$512, 31)</f>
        <v>24.45409736842872</v>
      </c>
      <c r="S292" s="46">
        <f>VLOOKUP(I292, '[1]Lapse Rates'!$A$4:$F$24, 6)</f>
        <v>7.8743759999999998E-4</v>
      </c>
      <c r="T292" s="33">
        <f t="shared" si="347"/>
        <v>0.89139696881261732</v>
      </c>
      <c r="U292" s="33">
        <f t="shared" si="338"/>
        <v>2.1798308269265963E-2</v>
      </c>
      <c r="V292" s="39">
        <f t="shared" si="333"/>
        <v>7.0191948976908224E-4</v>
      </c>
      <c r="W292" s="32">
        <f t="shared" si="339"/>
        <v>0.86889674105358228</v>
      </c>
      <c r="X292" s="32"/>
      <c r="Y292" s="5">
        <f t="shared" si="344"/>
        <v>0</v>
      </c>
      <c r="Z292" s="5">
        <f t="shared" si="334"/>
        <v>5.368251051310537</v>
      </c>
      <c r="AA292" s="5">
        <f t="shared" si="340"/>
        <v>0</v>
      </c>
      <c r="AB292" s="5">
        <f t="shared" si="325"/>
        <v>5.2327481546795775</v>
      </c>
      <c r="AC292" s="32"/>
      <c r="AD292" s="5">
        <f t="shared" si="345"/>
        <v>310598.65603676118</v>
      </c>
      <c r="AE292" s="5">
        <f t="shared" si="327"/>
        <v>-3105.9865603676121</v>
      </c>
      <c r="AF292" s="5">
        <f t="shared" si="327"/>
        <v>-34160.906928481701</v>
      </c>
      <c r="AG292" s="5">
        <f t="shared" ref="AG292:AG305" si="348">-U292*M292</f>
        <v>-13127.573390691772</v>
      </c>
      <c r="AH292" s="5">
        <f t="shared" si="328"/>
        <v>260204.18915722007</v>
      </c>
      <c r="AI292" s="42">
        <f t="shared" si="343"/>
        <v>0</v>
      </c>
      <c r="AJ292" s="42">
        <f t="shared" si="346"/>
        <v>30165.55750106234</v>
      </c>
      <c r="AK292" s="42">
        <f t="shared" si="341"/>
        <v>290369.74665828241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357463.25352785218</v>
      </c>
      <c r="K293" s="11">
        <f t="shared" si="331"/>
        <v>3574.632535278522</v>
      </c>
      <c r="L293" s="24">
        <f t="shared" si="337"/>
        <v>39315.266491919203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L'!$B$392:$AV$512, 31)</f>
        <v>26.930091308494557</v>
      </c>
      <c r="S293" s="46">
        <f>VLOOKUP(I293, '[1]Lapse Rates'!$A$4:$F$24, 6)</f>
        <v>7.0183349999999997E-4</v>
      </c>
      <c r="T293" s="33">
        <f t="shared" si="347"/>
        <v>0.86889674105358228</v>
      </c>
      <c r="U293" s="33">
        <f t="shared" si="338"/>
        <v>2.3399468574226322E-2</v>
      </c>
      <c r="V293" s="39">
        <f t="shared" si="333"/>
        <v>6.0982084091222935E-4</v>
      </c>
      <c r="W293" s="32">
        <f t="shared" si="339"/>
        <v>0.8448874516384437</v>
      </c>
      <c r="X293" s="32"/>
      <c r="Y293" s="5">
        <f t="shared" si="344"/>
        <v>0</v>
      </c>
      <c r="Z293" s="5">
        <f t="shared" si="334"/>
        <v>5.2327481546795775</v>
      </c>
      <c r="AA293" s="5">
        <f t="shared" si="340"/>
        <v>0</v>
      </c>
      <c r="AB293" s="5">
        <f t="shared" si="325"/>
        <v>5.0881572511276829</v>
      </c>
      <c r="AC293" s="32"/>
      <c r="AD293" s="5">
        <f t="shared" si="345"/>
        <v>302016.21732753393</v>
      </c>
      <c r="AE293" s="5">
        <f t="shared" si="327"/>
        <v>-3020.1621732753397</v>
      </c>
      <c r="AF293" s="5">
        <f t="shared" si="327"/>
        <v>-33216.975316843913</v>
      </c>
      <c r="AG293" s="5">
        <f t="shared" si="348"/>
        <v>-14091.838559987744</v>
      </c>
      <c r="AH293" s="5">
        <f t="shared" si="328"/>
        <v>251687.24127742698</v>
      </c>
      <c r="AI293" s="42">
        <f t="shared" si="343"/>
        <v>0</v>
      </c>
      <c r="AJ293" s="42">
        <f t="shared" si="346"/>
        <v>29332.026343226746</v>
      </c>
      <c r="AK293" s="42">
        <f t="shared" si="341"/>
        <v>281019.26762065373</v>
      </c>
    </row>
    <row r="294" spans="1:37" ht="15" x14ac:dyDescent="0.2">
      <c r="A294" s="12"/>
      <c r="B294" s="13">
        <v>1</v>
      </c>
      <c r="C294" s="10">
        <f>$H$284*0.14+$B$297</f>
        <v>50039.164097754772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357463.25352785218</v>
      </c>
      <c r="K294" s="11">
        <f t="shared" si="331"/>
        <v>3574.632535278522</v>
      </c>
      <c r="L294" s="24">
        <f t="shared" si="337"/>
        <v>39315.266491919203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L'!$B$392:$AV$512, 31)</f>
        <v>29.776211060677152</v>
      </c>
      <c r="S294" s="46">
        <f>VLOOKUP(I294, '[1]Lapse Rates'!$A$4:$F$24, 6)</f>
        <v>6.5742610000000005E-4</v>
      </c>
      <c r="T294" s="33">
        <f t="shared" si="347"/>
        <v>0.8448874516384437</v>
      </c>
      <c r="U294" s="33">
        <f t="shared" si="338"/>
        <v>2.5157547082503961E-2</v>
      </c>
      <c r="V294" s="39">
        <f t="shared" si="333"/>
        <v>5.5545106226960071E-4</v>
      </c>
      <c r="W294" s="32">
        <f t="shared" si="339"/>
        <v>0.81917445349367013</v>
      </c>
      <c r="X294" s="32"/>
      <c r="Y294" s="5">
        <f t="shared" si="344"/>
        <v>0</v>
      </c>
      <c r="Z294" s="5">
        <f t="shared" si="334"/>
        <v>5.0881572511276829</v>
      </c>
      <c r="AA294" s="5">
        <f t="shared" si="340"/>
        <v>0</v>
      </c>
      <c r="AB294" s="5">
        <f t="shared" si="325"/>
        <v>4.9333061195303944</v>
      </c>
      <c r="AC294" s="32"/>
      <c r="AD294" s="5">
        <f t="shared" si="345"/>
        <v>292824.76535274758</v>
      </c>
      <c r="AE294" s="5">
        <f t="shared" si="327"/>
        <v>-2928.2476535274759</v>
      </c>
      <c r="AF294" s="5">
        <f t="shared" si="327"/>
        <v>-32206.061942475913</v>
      </c>
      <c r="AG294" s="5">
        <f t="shared" si="348"/>
        <v>-15150.604421949278</v>
      </c>
      <c r="AH294" s="5">
        <f t="shared" si="328"/>
        <v>242539.85133479492</v>
      </c>
      <c r="AI294" s="42">
        <f t="shared" si="343"/>
        <v>0</v>
      </c>
      <c r="AJ294" s="42">
        <f t="shared" si="346"/>
        <v>28439.347534519831</v>
      </c>
      <c r="AK294" s="42">
        <f t="shared" si="341"/>
        <v>270979.19886931474</v>
      </c>
    </row>
    <row r="295" spans="1:37" ht="15" x14ac:dyDescent="0.2">
      <c r="A295" s="12"/>
      <c r="B295" s="70" t="s">
        <v>49</v>
      </c>
      <c r="C295" s="10">
        <f>$H$284*0.11+$B$297</f>
        <v>39315.266491919203</v>
      </c>
      <c r="D295" s="1"/>
      <c r="E295" s="1"/>
      <c r="F295" s="1"/>
      <c r="I295" s="2">
        <f t="shared" si="330"/>
        <v>10</v>
      </c>
      <c r="J295" s="11">
        <f t="shared" si="320"/>
        <v>357463.25352785218</v>
      </c>
      <c r="K295" s="11">
        <f t="shared" si="331"/>
        <v>3574.632535278522</v>
      </c>
      <c r="L295" s="24">
        <f t="shared" si="337"/>
        <v>39315.266491919203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L'!$B$392:$AV$512, 31)</f>
        <v>33.158057667852937</v>
      </c>
      <c r="S295" s="46">
        <f>VLOOKUP(I295, '[1]Lapse Rates'!$A$4:$F$24, 6)</f>
        <v>5.9033320000000003E-4</v>
      </c>
      <c r="T295" s="33">
        <f t="shared" si="347"/>
        <v>0.81917445349367013</v>
      </c>
      <c r="U295" s="33">
        <f t="shared" si="338"/>
        <v>2.7162233768975027E-2</v>
      </c>
      <c r="V295" s="39">
        <f t="shared" si="333"/>
        <v>4.8358587648916946E-4</v>
      </c>
      <c r="W295" s="32">
        <f t="shared" si="339"/>
        <v>0.79152863384820593</v>
      </c>
      <c r="X295" s="32"/>
      <c r="Y295" s="5">
        <f t="shared" si="344"/>
        <v>0</v>
      </c>
      <c r="Z295" s="5">
        <f t="shared" si="334"/>
        <v>4.9333061195303944</v>
      </c>
      <c r="AA295" s="5">
        <f t="shared" si="340"/>
        <v>0</v>
      </c>
      <c r="AB295" s="5">
        <f t="shared" si="325"/>
        <v>4.7668149763377121</v>
      </c>
      <c r="AC295" s="32"/>
      <c r="AD295" s="5">
        <f t="shared" si="345"/>
        <v>282942.40071583574</v>
      </c>
      <c r="AE295" s="5">
        <f t="shared" si="327"/>
        <v>-2829.4240071583572</v>
      </c>
      <c r="AF295" s="5">
        <f t="shared" si="327"/>
        <v>-31119.159175726956</v>
      </c>
      <c r="AG295" s="5">
        <f t="shared" si="348"/>
        <v>-16357.884880456062</v>
      </c>
      <c r="AH295" s="5">
        <f>SUM(AD295:AG295)</f>
        <v>232635.93265249435</v>
      </c>
      <c r="AI295" s="42">
        <f t="shared" si="343"/>
        <v>0</v>
      </c>
      <c r="AJ295" s="42">
        <f t="shared" si="346"/>
        <v>27479.566972451576</v>
      </c>
      <c r="AK295" s="42">
        <f t="shared" si="341"/>
        <v>260115.49962494592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357463.25352785218</v>
      </c>
      <c r="K296" s="11">
        <f t="shared" si="331"/>
        <v>3574.632535278522</v>
      </c>
      <c r="L296" s="24">
        <f t="shared" si="337"/>
        <v>39315.266491919203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L'!$B$392:$AV$512, 31)</f>
        <v>37.041251515994603</v>
      </c>
      <c r="S296" s="46">
        <f>VLOOKUP(I296, '[1]Lapse Rates'!$A$4:$F$24, 6)</f>
        <v>5.0522920000000001E-4</v>
      </c>
      <c r="T296" s="33">
        <f t="shared" si="347"/>
        <v>0.79152863384820593</v>
      </c>
      <c r="U296" s="33">
        <f t="shared" si="338"/>
        <v>2.9319211208482993E-2</v>
      </c>
      <c r="V296" s="39">
        <f t="shared" si="333"/>
        <v>3.9990337845622199E-4</v>
      </c>
      <c r="W296" s="32">
        <f t="shared" si="339"/>
        <v>0.76180951926126672</v>
      </c>
      <c r="X296" s="31"/>
      <c r="Y296" s="5">
        <f t="shared" si="344"/>
        <v>0</v>
      </c>
      <c r="Z296" s="5">
        <f t="shared" si="334"/>
        <v>4.7668149763377121</v>
      </c>
      <c r="AA296" s="5">
        <f t="shared" si="340"/>
        <v>0</v>
      </c>
      <c r="AB296" s="5">
        <f t="shared" si="325"/>
        <v>4.5878378497519341</v>
      </c>
      <c r="AC296" s="32"/>
      <c r="AD296" s="5">
        <f t="shared" si="345"/>
        <v>272318.90932362137</v>
      </c>
      <c r="AE296" s="5">
        <f t="shared" si="327"/>
        <v>-2723.1890932362139</v>
      </c>
      <c r="AF296" s="5">
        <f t="shared" si="327"/>
        <v>-29950.744265837555</v>
      </c>
      <c r="AG296" s="5">
        <f t="shared" si="348"/>
        <v>-17656.879246873505</v>
      </c>
      <c r="AH296" s="5">
        <f t="shared" ref="AH296:AH305" si="349">SUM(AD296:AG296)</f>
        <v>221988.09671767405</v>
      </c>
      <c r="AI296" s="42">
        <f t="shared" si="343"/>
        <v>0</v>
      </c>
      <c r="AJ296" s="42">
        <f t="shared" si="346"/>
        <v>26447.807779149964</v>
      </c>
      <c r="AK296" s="42">
        <f t="shared" ref="AK296:AK305" si="350">SUM(AH296:AJ296)</f>
        <v>248435.90449682402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357463.25352785218</v>
      </c>
      <c r="K297" s="11">
        <f t="shared" si="331"/>
        <v>3574.632535278522</v>
      </c>
      <c r="L297" s="24">
        <f t="shared" si="337"/>
        <v>39315.266491919203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L'!$B$392:$AV$512, 31)</f>
        <v>41.480373319713969</v>
      </c>
      <c r="S297" s="46">
        <f>VLOOKUP(I297, '[1]Lapse Rates'!$A$4:$F$24, 6)</f>
        <v>4.8306569999999999E-4</v>
      </c>
      <c r="T297" s="33">
        <f t="shared" si="347"/>
        <v>0.76180951926126672</v>
      </c>
      <c r="U297" s="33">
        <f t="shared" si="338"/>
        <v>3.1600143257469175E-2</v>
      </c>
      <c r="V297" s="39">
        <f t="shared" si="333"/>
        <v>3.680040486886073E-4</v>
      </c>
      <c r="W297" s="32">
        <f t="shared" si="339"/>
        <v>0.7298413719551089</v>
      </c>
      <c r="X297" s="31"/>
      <c r="Y297" s="5">
        <f t="shared" si="344"/>
        <v>0</v>
      </c>
      <c r="Z297" s="5">
        <f t="shared" si="334"/>
        <v>4.5878378497519341</v>
      </c>
      <c r="AA297" s="5">
        <f t="shared" si="340"/>
        <v>0</v>
      </c>
      <c r="AB297" s="5">
        <f t="shared" si="325"/>
        <v>4.3953163959115331</v>
      </c>
      <c r="AC297" s="32"/>
      <c r="AD297" s="5">
        <f t="shared" si="345"/>
        <v>260891.47137830456</v>
      </c>
      <c r="AE297" s="5">
        <f t="shared" si="327"/>
        <v>-2608.9147137830455</v>
      </c>
      <c r="AF297" s="5">
        <f t="shared" si="327"/>
        <v>-28693.908035243032</v>
      </c>
      <c r="AG297" s="5">
        <f t="shared" si="348"/>
        <v>-19030.522673802403</v>
      </c>
      <c r="AH297" s="5">
        <f t="shared" si="349"/>
        <v>210558.12595547608</v>
      </c>
      <c r="AI297" s="42">
        <f t="shared" si="343"/>
        <v>0</v>
      </c>
      <c r="AJ297" s="42">
        <f t="shared" si="346"/>
        <v>25337.968875682622</v>
      </c>
      <c r="AK297" s="42">
        <f t="shared" si="350"/>
        <v>235896.0948311587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357463.25352785218</v>
      </c>
      <c r="K298" s="11">
        <f t="shared" si="331"/>
        <v>3574.632535278522</v>
      </c>
      <c r="L298" s="24">
        <f t="shared" si="337"/>
        <v>39315.266491919203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L'!$B$392:$AV$512, 31)</f>
        <v>46.584767286885899</v>
      </c>
      <c r="S298" s="46">
        <f>VLOOKUP(I298, '[1]Lapse Rates'!$A$4:$F$24, 6)</f>
        <v>4.5965829999999999E-4</v>
      </c>
      <c r="T298" s="33">
        <f t="shared" si="347"/>
        <v>0.7298413719551089</v>
      </c>
      <c r="U298" s="33">
        <f t="shared" si="338"/>
        <v>3.3999490468870276E-2</v>
      </c>
      <c r="V298" s="39">
        <f t="shared" si="333"/>
        <v>3.3547764430255303E-4</v>
      </c>
      <c r="W298" s="32">
        <f t="shared" si="339"/>
        <v>0.69550640384193607</v>
      </c>
      <c r="X298" s="31"/>
      <c r="Y298" s="5">
        <f t="shared" si="344"/>
        <v>0</v>
      </c>
      <c r="Z298" s="5">
        <f t="shared" si="334"/>
        <v>4.3953163959115331</v>
      </c>
      <c r="AA298" s="5">
        <f t="shared" si="340"/>
        <v>0</v>
      </c>
      <c r="AB298" s="5">
        <f t="shared" si="325"/>
        <v>4.1885412607932535</v>
      </c>
      <c r="AC298" s="32"/>
      <c r="AD298" s="5">
        <f t="shared" si="345"/>
        <v>248617.98196679473</v>
      </c>
      <c r="AE298" s="5">
        <f t="shared" si="327"/>
        <v>-2486.1798196679474</v>
      </c>
      <c r="AF298" s="5">
        <f t="shared" si="327"/>
        <v>-27344.019613882094</v>
      </c>
      <c r="AG298" s="5">
        <f t="shared" si="348"/>
        <v>-20475.479145577279</v>
      </c>
      <c r="AH298" s="5">
        <f t="shared" si="349"/>
        <v>198312.3033876674</v>
      </c>
      <c r="AI298" s="42">
        <f t="shared" si="343"/>
        <v>0</v>
      </c>
      <c r="AJ298" s="42">
        <f t="shared" si="346"/>
        <v>24145.960971171578</v>
      </c>
      <c r="AK298" s="42">
        <f t="shared" si="350"/>
        <v>222458.26435883899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357463.25352785218</v>
      </c>
      <c r="K299" s="11">
        <f t="shared" si="331"/>
        <v>3574.632535278522</v>
      </c>
      <c r="L299" s="24">
        <f t="shared" si="337"/>
        <v>39315.266491919203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L'!$B$392:$AV$512, 31)</f>
        <v>52.257033464306524</v>
      </c>
      <c r="S299" s="46">
        <f>VLOOKUP(I299, '[1]Lapse Rates'!$A$4:$F$24, 6)</f>
        <v>3.6747819999999998E-4</v>
      </c>
      <c r="T299" s="33">
        <f t="shared" si="347"/>
        <v>0.69550640384193607</v>
      </c>
      <c r="U299" s="33">
        <f t="shared" si="338"/>
        <v>3.634510142020754E-2</v>
      </c>
      <c r="V299" s="39">
        <f t="shared" si="333"/>
        <v>2.5558344137230772E-4</v>
      </c>
      <c r="W299" s="32">
        <f t="shared" si="339"/>
        <v>0.65890571898035621</v>
      </c>
      <c r="X299" s="31"/>
      <c r="Y299" s="5">
        <f t="shared" si="344"/>
        <v>0</v>
      </c>
      <c r="Z299" s="5">
        <f t="shared" si="334"/>
        <v>4.1885412607932535</v>
      </c>
      <c r="AA299" s="5">
        <f t="shared" si="340"/>
        <v>0</v>
      </c>
      <c r="AB299" s="5">
        <f t="shared" si="325"/>
        <v>3.9681213223582095</v>
      </c>
      <c r="AC299" s="32"/>
      <c r="AD299" s="5">
        <f t="shared" si="345"/>
        <v>235534.58207482679</v>
      </c>
      <c r="AE299" s="5">
        <f t="shared" si="327"/>
        <v>-2355.3458207482681</v>
      </c>
      <c r="AF299" s="5">
        <f t="shared" si="327"/>
        <v>-25905.053934762331</v>
      </c>
      <c r="AG299" s="5">
        <f t="shared" si="348"/>
        <v>-21888.074083190168</v>
      </c>
      <c r="AH299" s="5">
        <f t="shared" si="349"/>
        <v>185386.10823612599</v>
      </c>
      <c r="AI299" s="42">
        <f t="shared" si="343"/>
        <v>0</v>
      </c>
      <c r="AJ299" s="42">
        <f t="shared" si="346"/>
        <v>22875.293972422787</v>
      </c>
      <c r="AK299" s="42">
        <f t="shared" si="350"/>
        <v>208261.40220854877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357463.25352785218</v>
      </c>
      <c r="K300" s="11">
        <f t="shared" si="331"/>
        <v>3574.632535278522</v>
      </c>
      <c r="L300" s="24">
        <f t="shared" si="337"/>
        <v>39315.266491919203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L'!$B$392:$AV$512, 31)</f>
        <v>58.52883526689584</v>
      </c>
      <c r="S300" s="46">
        <f>VLOOKUP(I300, '[1]Lapse Rates'!$A$4:$F$24, 6)</f>
        <v>3.9775519999999998E-4</v>
      </c>
      <c r="T300" s="33">
        <f t="shared" si="347"/>
        <v>0.65890571898035621</v>
      </c>
      <c r="U300" s="33">
        <f t="shared" si="338"/>
        <v>3.8564984282616836E-2</v>
      </c>
      <c r="V300" s="39">
        <f t="shared" si="333"/>
        <v>2.6208317603417539E-4</v>
      </c>
      <c r="W300" s="32">
        <f t="shared" si="339"/>
        <v>0.62007865152170516</v>
      </c>
      <c r="X300" s="31"/>
      <c r="Y300" s="5">
        <f t="shared" si="344"/>
        <v>0</v>
      </c>
      <c r="Z300" s="5">
        <f t="shared" si="334"/>
        <v>3.9681213223582095</v>
      </c>
      <c r="AA300" s="5">
        <f t="shared" si="340"/>
        <v>0</v>
      </c>
      <c r="AB300" s="5">
        <f t="shared" si="325"/>
        <v>3.7342934622726496</v>
      </c>
      <c r="AC300" s="32"/>
      <c r="AD300" s="5">
        <f t="shared" si="345"/>
        <v>221655.332216112</v>
      </c>
      <c r="AE300" s="5">
        <f t="shared" si="327"/>
        <v>-2216.5533221611199</v>
      </c>
      <c r="AF300" s="5">
        <f t="shared" si="327"/>
        <v>-24378.55743052574</v>
      </c>
      <c r="AG300" s="5">
        <f t="shared" si="348"/>
        <v>-23224.951919536055</v>
      </c>
      <c r="AH300" s="5">
        <f t="shared" si="349"/>
        <v>171835.2695438891</v>
      </c>
      <c r="AI300" s="42">
        <f t="shared" si="343"/>
        <v>0</v>
      </c>
      <c r="AJ300" s="42">
        <f t="shared" si="346"/>
        <v>21527.333482198308</v>
      </c>
      <c r="AK300" s="42">
        <f t="shared" si="350"/>
        <v>193362.6030260874</v>
      </c>
    </row>
    <row r="301" spans="1:37" ht="15" x14ac:dyDescent="0.2">
      <c r="I301" s="2">
        <f t="shared" si="330"/>
        <v>16</v>
      </c>
      <c r="J301" s="11">
        <f t="shared" si="320"/>
        <v>357463.25352785218</v>
      </c>
      <c r="K301" s="11">
        <f t="shared" si="331"/>
        <v>3574.632535278522</v>
      </c>
      <c r="L301" s="24">
        <f t="shared" si="337"/>
        <v>39315.266491919203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L'!$B$392:$AV$512, 31)</f>
        <v>65.324532249633904</v>
      </c>
      <c r="S301" s="46">
        <f>VLOOKUP(I301, '[1]Lapse Rates'!$A$4:$F$24, 6)</f>
        <v>2.516404E-4</v>
      </c>
      <c r="T301" s="33">
        <f t="shared" si="347"/>
        <v>0.62007865152170516</v>
      </c>
      <c r="U301" s="33">
        <f t="shared" si="338"/>
        <v>4.0506347868639131E-2</v>
      </c>
      <c r="V301" s="39">
        <f t="shared" si="333"/>
        <v>1.560368399003825E-4</v>
      </c>
      <c r="W301" s="32">
        <f t="shared" si="339"/>
        <v>0.5794162668131656</v>
      </c>
      <c r="X301" s="31"/>
      <c r="Y301" s="5">
        <f t="shared" si="344"/>
        <v>0</v>
      </c>
      <c r="Z301" s="5">
        <f t="shared" si="334"/>
        <v>3.7342934622726496</v>
      </c>
      <c r="AA301" s="5">
        <f t="shared" si="340"/>
        <v>0</v>
      </c>
      <c r="AB301" s="5">
        <f t="shared" si="325"/>
        <v>3.4894127894662592</v>
      </c>
      <c r="AC301" s="32"/>
      <c r="AD301" s="5">
        <f t="shared" si="345"/>
        <v>207120.02388199625</v>
      </c>
      <c r="AE301" s="5">
        <f t="shared" si="327"/>
        <v>-2071.2002388199626</v>
      </c>
      <c r="AF301" s="5">
        <f t="shared" si="327"/>
        <v>-22779.904939512566</v>
      </c>
      <c r="AG301" s="5">
        <f t="shared" si="348"/>
        <v>-24394.097370582676</v>
      </c>
      <c r="AH301" s="5">
        <f t="shared" si="349"/>
        <v>157874.82133308105</v>
      </c>
      <c r="AI301" s="42">
        <f t="shared" si="343"/>
        <v>0</v>
      </c>
      <c r="AJ301" s="42">
        <f t="shared" si="346"/>
        <v>20115.655933584243</v>
      </c>
      <c r="AK301" s="42">
        <f t="shared" si="350"/>
        <v>177990.47726666529</v>
      </c>
    </row>
    <row r="302" spans="1:37" ht="15" x14ac:dyDescent="0.2">
      <c r="I302" s="2">
        <f t="shared" si="330"/>
        <v>17</v>
      </c>
      <c r="J302" s="11">
        <f t="shared" si="320"/>
        <v>357463.25352785218</v>
      </c>
      <c r="K302" s="11">
        <f t="shared" si="331"/>
        <v>3574.632535278522</v>
      </c>
      <c r="L302" s="24">
        <f t="shared" si="337"/>
        <v>39315.266491919203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L'!$B$392:$AV$512, 31)</f>
        <v>72.743306982840807</v>
      </c>
      <c r="S302" s="46">
        <f>VLOOKUP(I302, '[1]Lapse Rates'!$A$4:$F$24, 6)</f>
        <v>2.7508159999999998E-4</v>
      </c>
      <c r="T302" s="33">
        <f t="shared" si="347"/>
        <v>0.5794162668131656</v>
      </c>
      <c r="U302" s="33">
        <f t="shared" si="338"/>
        <v>4.2148655367641702E-2</v>
      </c>
      <c r="V302" s="39">
        <f t="shared" si="333"/>
        <v>1.5938675374099249E-4</v>
      </c>
      <c r="W302" s="32">
        <f t="shared" si="339"/>
        <v>0.53710822469178288</v>
      </c>
      <c r="X302" s="31"/>
      <c r="Y302" s="5">
        <f t="shared" si="344"/>
        <v>0</v>
      </c>
      <c r="Z302" s="5">
        <f t="shared" si="334"/>
        <v>3.4894127894662592</v>
      </c>
      <c r="AA302" s="5">
        <f t="shared" si="340"/>
        <v>0</v>
      </c>
      <c r="AB302" s="5">
        <f t="shared" si="325"/>
        <v>3.2346214904790771</v>
      </c>
      <c r="AC302" s="32"/>
      <c r="AD302" s="5">
        <f t="shared" si="345"/>
        <v>191996.45349489339</v>
      </c>
      <c r="AE302" s="5">
        <f t="shared" si="327"/>
        <v>-1919.964534948934</v>
      </c>
      <c r="AF302" s="5">
        <f t="shared" si="327"/>
        <v>-21116.55298875906</v>
      </c>
      <c r="AG302" s="5">
        <f t="shared" si="348"/>
        <v>-25383.142573399495</v>
      </c>
      <c r="AH302" s="5">
        <f t="shared" si="349"/>
        <v>143576.79339778589</v>
      </c>
      <c r="AI302" s="42">
        <f t="shared" si="343"/>
        <v>0</v>
      </c>
      <c r="AJ302" s="42">
        <f t="shared" si="346"/>
        <v>18646.845878365199</v>
      </c>
      <c r="AK302" s="42">
        <f t="shared" si="350"/>
        <v>162223.63927615108</v>
      </c>
    </row>
    <row r="303" spans="1:37" ht="15" x14ac:dyDescent="0.2">
      <c r="I303" s="2">
        <f t="shared" si="330"/>
        <v>18</v>
      </c>
      <c r="J303" s="11">
        <f t="shared" si="320"/>
        <v>357463.25352785218</v>
      </c>
      <c r="K303" s="11">
        <f t="shared" si="331"/>
        <v>3574.632535278522</v>
      </c>
      <c r="L303" s="24">
        <f t="shared" si="337"/>
        <v>39315.266491919203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L'!$B$392:$AV$512, 31)</f>
        <v>81.042460266338281</v>
      </c>
      <c r="S303" s="46">
        <f>VLOOKUP(I303, '[1]Lapse Rates'!$A$4:$F$24, 6)</f>
        <v>2.0998619999999999E-4</v>
      </c>
      <c r="T303" s="33">
        <f t="shared" si="347"/>
        <v>0.53710822469178288</v>
      </c>
      <c r="U303" s="33">
        <f t="shared" si="338"/>
        <v>4.3528571958307311E-2</v>
      </c>
      <c r="V303" s="39">
        <f t="shared" si="333"/>
        <v>1.1278531509177365E-4</v>
      </c>
      <c r="W303" s="32">
        <f t="shared" si="339"/>
        <v>0.4934668674183838</v>
      </c>
      <c r="X303" s="31"/>
      <c r="Y303" s="5">
        <f t="shared" si="344"/>
        <v>0</v>
      </c>
      <c r="Z303" s="5">
        <f t="shared" si="344"/>
        <v>3.2346214904790771</v>
      </c>
      <c r="AA303" s="5">
        <f t="shared" si="340"/>
        <v>0</v>
      </c>
      <c r="AB303" s="5">
        <f t="shared" si="325"/>
        <v>2.9718005809850587</v>
      </c>
      <c r="AC303" s="32"/>
      <c r="AD303" s="5">
        <f t="shared" si="345"/>
        <v>176396.27193557276</v>
      </c>
      <c r="AE303" s="5">
        <f t="shared" si="327"/>
        <v>-1763.9627193557276</v>
      </c>
      <c r="AF303" s="5">
        <f t="shared" si="327"/>
        <v>-19400.78139748632</v>
      </c>
      <c r="AG303" s="5">
        <f t="shared" si="348"/>
        <v>-26214.168361879452</v>
      </c>
      <c r="AH303" s="5">
        <f t="shared" si="349"/>
        <v>129017.35945685126</v>
      </c>
      <c r="AI303" s="42">
        <f t="shared" si="343"/>
        <v>0</v>
      </c>
      <c r="AJ303" s="42">
        <f t="shared" si="346"/>
        <v>17131.746850479107</v>
      </c>
      <c r="AK303" s="42">
        <f t="shared" si="350"/>
        <v>146149.10630733037</v>
      </c>
    </row>
    <row r="304" spans="1:37" ht="15" x14ac:dyDescent="0.2">
      <c r="I304" s="2">
        <f t="shared" si="330"/>
        <v>19</v>
      </c>
      <c r="J304" s="11">
        <f t="shared" si="320"/>
        <v>357463.25352785218</v>
      </c>
      <c r="K304" s="11">
        <f t="shared" si="331"/>
        <v>3574.632535278522</v>
      </c>
      <c r="L304" s="24">
        <f t="shared" si="337"/>
        <v>39315.266491919203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L'!$B$392:$AV$512, 31)</f>
        <v>90.313892273783893</v>
      </c>
      <c r="S304" s="46">
        <f>VLOOKUP(I304, '[1]Lapse Rates'!$A$4:$F$24, 6)</f>
        <v>1.6037285799999999E-2</v>
      </c>
      <c r="T304" s="33">
        <f t="shared" si="347"/>
        <v>0.4934668674183838</v>
      </c>
      <c r="U304" s="33">
        <f t="shared" si="338"/>
        <v>4.4566913504705513E-2</v>
      </c>
      <c r="V304" s="39">
        <f t="shared" si="333"/>
        <v>7.9138691856193294E-3</v>
      </c>
      <c r="W304" s="32">
        <f t="shared" si="339"/>
        <v>0.44098608472805895</v>
      </c>
      <c r="X304" s="31"/>
      <c r="Y304" s="5">
        <f t="shared" si="344"/>
        <v>0</v>
      </c>
      <c r="Z304" s="5">
        <f t="shared" si="344"/>
        <v>2.9718005809850587</v>
      </c>
      <c r="AA304" s="5">
        <f t="shared" si="340"/>
        <v>0</v>
      </c>
      <c r="AB304" s="5">
        <f t="shared" si="325"/>
        <v>2.6557460881969419</v>
      </c>
      <c r="AC304" s="32"/>
      <c r="AD304" s="5">
        <f t="shared" si="345"/>
        <v>157636.32060740105</v>
      </c>
      <c r="AE304" s="5">
        <f t="shared" si="327"/>
        <v>-1576.3632060740106</v>
      </c>
      <c r="AF304" s="5">
        <f t="shared" si="327"/>
        <v>-17337.485440311699</v>
      </c>
      <c r="AG304" s="5">
        <f t="shared" si="348"/>
        <v>-26839.487753025296</v>
      </c>
      <c r="AH304" s="5">
        <f t="shared" si="349"/>
        <v>111882.98420799004</v>
      </c>
      <c r="AI304" s="42">
        <f t="shared" si="343"/>
        <v>0</v>
      </c>
      <c r="AJ304" s="42">
        <f t="shared" si="346"/>
        <v>15309.773354707178</v>
      </c>
      <c r="AK304" s="42">
        <f t="shared" si="350"/>
        <v>127192.75756269722</v>
      </c>
    </row>
    <row r="305" spans="1:39" ht="15" x14ac:dyDescent="0.2">
      <c r="I305" s="2">
        <f t="shared" si="330"/>
        <v>20</v>
      </c>
      <c r="J305" s="11">
        <f t="shared" si="320"/>
        <v>357463.25352785218</v>
      </c>
      <c r="K305" s="11">
        <f t="shared" si="331"/>
        <v>3574.632535278522</v>
      </c>
      <c r="L305" s="24">
        <f t="shared" si="337"/>
        <v>39315.266491919203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L'!$B$392:$AV$512, 31)</f>
        <v>100.71098682516698</v>
      </c>
      <c r="S305" s="46">
        <f>VLOOKUP(I305, '[1]Lapse Rates'!$A$4:$F$24, 6)</f>
        <v>0</v>
      </c>
      <c r="T305" s="33">
        <f t="shared" si="347"/>
        <v>0.44098608472805895</v>
      </c>
      <c r="U305" s="33">
        <f t="shared" si="338"/>
        <v>4.4412143769129511E-2</v>
      </c>
      <c r="V305" s="39">
        <f t="shared" si="333"/>
        <v>0</v>
      </c>
      <c r="W305" s="32">
        <f t="shared" si="339"/>
        <v>0.39657394095892945</v>
      </c>
      <c r="X305" s="31"/>
      <c r="Y305" s="5">
        <f t="shared" si="344"/>
        <v>0</v>
      </c>
      <c r="Z305" s="5">
        <f t="shared" si="344"/>
        <v>2.6557460881969419</v>
      </c>
      <c r="AA305" s="5">
        <f t="shared" si="340"/>
        <v>0</v>
      </c>
      <c r="AB305" s="5">
        <f t="shared" si="325"/>
        <v>2.3882832788975512</v>
      </c>
      <c r="AC305" s="32"/>
      <c r="AD305" s="5">
        <f>$W305*J305</f>
        <v>141760.61119954128</v>
      </c>
      <c r="AE305" s="5">
        <f t="shared" si="327"/>
        <v>-1417.6061119954129</v>
      </c>
      <c r="AF305" s="5">
        <f t="shared" si="327"/>
        <v>-15591.410172550943</v>
      </c>
      <c r="AG305" s="5">
        <f t="shared" si="348"/>
        <v>-26746.280929939097</v>
      </c>
      <c r="AH305" s="5">
        <f t="shared" si="349"/>
        <v>98005.313985055836</v>
      </c>
      <c r="AI305" s="42">
        <f t="shared" si="343"/>
        <v>0</v>
      </c>
      <c r="AJ305" s="42">
        <f t="shared" si="346"/>
        <v>13767.909327779502</v>
      </c>
      <c r="AK305" s="42">
        <f t="shared" si="350"/>
        <v>111773.22331283534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5675629.2215358661</v>
      </c>
      <c r="AE308" s="21">
        <f t="shared" ref="AE308:AK308" si="351">SUM(AE285:AE305)</f>
        <v>-192647.60453584002</v>
      </c>
      <c r="AF308" s="21">
        <f t="shared" si="351"/>
        <v>-596245.42800898745</v>
      </c>
      <c r="AG308" s="21">
        <f t="shared" si="351"/>
        <v>-352631.23821871163</v>
      </c>
      <c r="AH308" s="21">
        <f t="shared" si="351"/>
        <v>4534104.9507723274</v>
      </c>
      <c r="AI308" s="21">
        <f t="shared" si="351"/>
        <v>0</v>
      </c>
      <c r="AJ308" s="21">
        <f t="shared" si="351"/>
        <v>516849.355460083</v>
      </c>
      <c r="AK308" s="21">
        <f t="shared" si="351"/>
        <v>5050954.3062324114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2918527.4004159821</v>
      </c>
      <c r="AE310" s="21">
        <f t="shared" ref="AE310:AK310" si="352">AE285+NPV($D$6,AE286:AE305)</f>
        <v>-165390.9920054379</v>
      </c>
      <c r="AF310" s="21">
        <f t="shared" si="352"/>
        <v>-296466.08713297528</v>
      </c>
      <c r="AG310" s="21">
        <f t="shared" si="352"/>
        <v>-125192.37392444474</v>
      </c>
      <c r="AH310" s="21">
        <f t="shared" si="352"/>
        <v>2331477.9473531242</v>
      </c>
      <c r="AI310" s="21">
        <f t="shared" si="352"/>
        <v>0</v>
      </c>
      <c r="AJ310" s="21">
        <f t="shared" si="352"/>
        <v>249046.75432699305</v>
      </c>
      <c r="AK310" s="21">
        <f t="shared" si="352"/>
        <v>2580524.7016801178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4266939.5428855671</v>
      </c>
      <c r="AE312" s="21">
        <f t="shared" ref="AE312:AK312" si="353">AE285+NPV($D$7,AE286:AE305)</f>
        <v>-178684.39647551024</v>
      </c>
      <c r="AF312" s="21">
        <f t="shared" si="353"/>
        <v>-442672.37104266993</v>
      </c>
      <c r="AG312" s="21">
        <f t="shared" si="353"/>
        <v>-229702.3053136885</v>
      </c>
      <c r="AH312" s="21">
        <f t="shared" si="353"/>
        <v>3415880.4700536984</v>
      </c>
      <c r="AI312" s="21">
        <f t="shared" si="353"/>
        <v>0</v>
      </c>
      <c r="AJ312" s="21">
        <f t="shared" si="353"/>
        <v>380024.23644617456</v>
      </c>
      <c r="AK312" s="21">
        <f t="shared" si="353"/>
        <v>3795904.7064998737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348024.99746654509</v>
      </c>
    </row>
    <row r="315" spans="1:39" ht="15" x14ac:dyDescent="0.2">
      <c r="G315" s="58" t="s">
        <v>119</v>
      </c>
      <c r="H315" s="57"/>
      <c r="I315" s="57"/>
      <c r="J315" s="11">
        <f>H$314</f>
        <v>348024.99746654509</v>
      </c>
      <c r="K315" s="11">
        <f>J315*$C$10</f>
        <v>139209.99898661804</v>
      </c>
      <c r="L315" s="24">
        <f>$C$324</f>
        <v>48900.479357272838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348024.99746654509</v>
      </c>
      <c r="AE315" s="5">
        <f>-$W315*K315</f>
        <v>-139209.99898661804</v>
      </c>
      <c r="AF315" s="5">
        <f>-$W315*L315</f>
        <v>-48900.479357272838</v>
      </c>
      <c r="AG315" s="5"/>
      <c r="AH315" s="5">
        <f>SUM(AD315:AG315)</f>
        <v>159914.51912265422</v>
      </c>
      <c r="AI315" s="42">
        <f>Y315-AA315</f>
        <v>0</v>
      </c>
      <c r="AJ315" s="42"/>
      <c r="AK315" s="42">
        <f>SUM(AH315:AJ315)</f>
        <v>159914.51912265422</v>
      </c>
      <c r="AL315" s="6" t="s">
        <v>39</v>
      </c>
      <c r="AM315" s="36">
        <f>AK342</f>
        <v>3811624.6863489789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348024.99746654509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L'!$B$392:$AV$512, 34)</f>
        <v>12.122491231728977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1.2122491231728977E-2</v>
      </c>
      <c r="V316" s="39">
        <f>MIN(S316*T316,T316-U316)</f>
        <v>1.1402544E-3</v>
      </c>
      <c r="W316" s="32">
        <f>T316-SUM(U316:V316)</f>
        <v>0.98673725436827098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5.9424178996094943</v>
      </c>
      <c r="AC316" s="32"/>
      <c r="AD316" s="5">
        <f t="shared" ref="AD316:AD318" si="362">$W316*J316</f>
        <v>343409.23045166314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-7300.5157719929102</v>
      </c>
      <c r="AH316" s="5">
        <f t="shared" ref="AH316:AH324" si="364">SUM(AD316:AG316)</f>
        <v>336108.71467967023</v>
      </c>
      <c r="AI316" s="42">
        <f>-M316*$W315*(N316-N315)/1000</f>
        <v>0</v>
      </c>
      <c r="AJ316" s="42">
        <f>$D$6*SUM(Y316:Z316,AD316:AE316)</f>
        <v>33689.036293957157</v>
      </c>
      <c r="AK316" s="42">
        <f t="shared" ref="AK316" si="365">SUM(AH316:AJ316)</f>
        <v>369797.75097362738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348024.99746654509</v>
      </c>
      <c r="K317" s="11">
        <f t="shared" ref="K317:K335" si="367">J317*$C$11</f>
        <v>3480.2499746654507</v>
      </c>
      <c r="L317" s="24">
        <f>$C$325</f>
        <v>38459.72943327648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L'!$B$392:$AV$512, 34)</f>
        <v>13.299584894558011</v>
      </c>
      <c r="S317" s="46">
        <f>VLOOKUP(I317, '[1]Lapse Rates'!$A$4:$F$24, 6)</f>
        <v>1.1150343000000001E-3</v>
      </c>
      <c r="T317" s="33">
        <f t="shared" ref="T317:T319" si="368">W316</f>
        <v>0.98673725436827098</v>
      </c>
      <c r="U317" s="33">
        <f>T317*R317/1000</f>
        <v>1.3123195883093903E-2</v>
      </c>
      <c r="V317" s="39">
        <f t="shared" ref="V317:V335" si="369">MIN(S317*T317,T317-U317)</f>
        <v>1.100245883708447E-3</v>
      </c>
      <c r="W317" s="32">
        <f>T317-SUM(U317:V317)</f>
        <v>0.97251381260146863</v>
      </c>
      <c r="X317" s="32"/>
      <c r="Y317" s="5">
        <f t="shared" ref="Y317:Z332" si="370">AA316</f>
        <v>0</v>
      </c>
      <c r="Z317" s="5">
        <f t="shared" si="370"/>
        <v>5.9424178996094943</v>
      </c>
      <c r="AA317" s="5">
        <f>O317*W317</f>
        <v>0</v>
      </c>
      <c r="AB317" s="5">
        <f t="shared" si="361"/>
        <v>5.8567602084916981</v>
      </c>
      <c r="AC317" s="32"/>
      <c r="AD317" s="5">
        <f t="shared" si="362"/>
        <v>338459.11716680625</v>
      </c>
      <c r="AE317" s="5">
        <f t="shared" si="363"/>
        <v>-3384.5911716680621</v>
      </c>
      <c r="AF317" s="5">
        <f t="shared" si="363"/>
        <v>-37402.618102776629</v>
      </c>
      <c r="AG317" s="5">
        <f t="shared" ref="AG317:AG320" si="371">-U317*M317</f>
        <v>-7903.1691334797579</v>
      </c>
      <c r="AH317" s="5">
        <f t="shared" si="364"/>
        <v>289768.73875888175</v>
      </c>
      <c r="AI317" s="42">
        <f>-M317*($W316*N317-$W315*N316)/1000</f>
        <v>0</v>
      </c>
      <c r="AJ317" s="42">
        <f t="shared" ref="AJ317:AJ318" si="372">$D$6*SUM(Y317:Z317,AD317:AE317)</f>
        <v>32871.393951319005</v>
      </c>
      <c r="AK317" s="42">
        <f>SUM(AH317:AJ317)</f>
        <v>322640.13271020073</v>
      </c>
      <c r="AL317" s="48" t="s">
        <v>59</v>
      </c>
      <c r="AM317" s="54">
        <f>AK342/AD342</f>
        <v>0.89429296601080455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348024.99746654509</v>
      </c>
      <c r="K318" s="11">
        <f t="shared" si="367"/>
        <v>3480.2499746654507</v>
      </c>
      <c r="L318" s="24">
        <f t="shared" ref="L318:L335" si="373">$C$325</f>
        <v>38459.72943327648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L'!$B$392:$AV$512, 34)</f>
        <v>14.554302912058374</v>
      </c>
      <c r="S318" s="46">
        <f>VLOOKUP(I318, '[1]Lapse Rates'!$A$4:$F$24, 6)</f>
        <v>9.1335750000000001E-4</v>
      </c>
      <c r="T318" s="33">
        <f t="shared" si="368"/>
        <v>0.97251381260146863</v>
      </c>
      <c r="U318" s="33">
        <f t="shared" ref="U318:U335" si="374">T318*R318/1000</f>
        <v>1.4154260614762545E-2</v>
      </c>
      <c r="V318" s="39">
        <f t="shared" si="369"/>
        <v>8.8825278459314584E-4</v>
      </c>
      <c r="W318" s="32">
        <f t="shared" ref="W318:W335" si="375">T318-SUM(U318:V318)</f>
        <v>0.95747129920211294</v>
      </c>
      <c r="X318" s="32"/>
      <c r="Y318" s="5">
        <f t="shared" si="370"/>
        <v>0</v>
      </c>
      <c r="Z318" s="5">
        <f t="shared" si="370"/>
        <v>5.8567602084916981</v>
      </c>
      <c r="AA318" s="5">
        <f t="shared" ref="AA318:AA335" si="376">O318*W318</f>
        <v>0</v>
      </c>
      <c r="AB318" s="5">
        <f t="shared" si="361"/>
        <v>5.7661698304718927</v>
      </c>
      <c r="AC318" s="32"/>
      <c r="AD318" s="5">
        <f t="shared" si="362"/>
        <v>333223.94647910498</v>
      </c>
      <c r="AE318" s="5">
        <f t="shared" si="363"/>
        <v>-3332.2394647910496</v>
      </c>
      <c r="AF318" s="5">
        <f>-$W318*L318</f>
        <v>-36824.087107440973</v>
      </c>
      <c r="AG318" s="5">
        <f t="shared" si="371"/>
        <v>-8524.1062157678334</v>
      </c>
      <c r="AH318" s="5">
        <f t="shared" si="364"/>
        <v>284543.51369110512</v>
      </c>
      <c r="AI318" s="42">
        <f>-M318*($W317*N318-$W316*N317)/1000</f>
        <v>0</v>
      </c>
      <c r="AJ318" s="42">
        <f t="shared" si="372"/>
        <v>32362.951006280655</v>
      </c>
      <c r="AK318" s="42">
        <f t="shared" ref="AK318:AK325" si="377">SUM(AH318:AJ318)</f>
        <v>316906.46469738579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348024.99746654509</v>
      </c>
      <c r="K319" s="11">
        <f t="shared" si="367"/>
        <v>3480.2499746654507</v>
      </c>
      <c r="L319" s="24">
        <f t="shared" si="373"/>
        <v>38459.72943327648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L'!$B$392:$AV$512, 34)</f>
        <v>15.88644608413696</v>
      </c>
      <c r="S319" s="46">
        <f>VLOOKUP(I319, '[1]Lapse Rates'!$A$4:$F$24, 6)</f>
        <v>8.7679360000000005E-4</v>
      </c>
      <c r="T319" s="33">
        <f t="shared" si="368"/>
        <v>0.95747129920211294</v>
      </c>
      <c r="U319" s="33">
        <f t="shared" si="374"/>
        <v>1.5210816171882934E-2</v>
      </c>
      <c r="V319" s="39">
        <f t="shared" si="369"/>
        <v>8.3950470732409776E-4</v>
      </c>
      <c r="W319" s="32">
        <f t="shared" si="375"/>
        <v>0.94142097832290594</v>
      </c>
      <c r="X319" s="32"/>
      <c r="Y319" s="5">
        <f>AA318</f>
        <v>0</v>
      </c>
      <c r="Z319" s="5">
        <f t="shared" si="370"/>
        <v>5.7661698304718927</v>
      </c>
      <c r="AA319" s="5">
        <f t="shared" si="376"/>
        <v>0</v>
      </c>
      <c r="AB319" s="5">
        <f t="shared" si="361"/>
        <v>5.6695101435442528</v>
      </c>
      <c r="AC319" s="32"/>
      <c r="AD319" s="5">
        <f>$W319*J319</f>
        <v>327638.03359578172</v>
      </c>
      <c r="AE319" s="5">
        <f t="shared" si="363"/>
        <v>-3276.3803359578174</v>
      </c>
      <c r="AF319" s="5">
        <f t="shared" si="363"/>
        <v>-36206.796109109404</v>
      </c>
      <c r="AG319" s="5">
        <f t="shared" si="371"/>
        <v>-9160.3946123768874</v>
      </c>
      <c r="AH319" s="5">
        <f t="shared" si="364"/>
        <v>278994.46253833763</v>
      </c>
      <c r="AI319" s="42">
        <f t="shared" ref="AI319:AI335" si="379">-M319*($W318*N319-$W317*N318)/1000</f>
        <v>0</v>
      </c>
      <c r="AJ319" s="42">
        <f>$D$6*SUM(Y319:Z319,AD319:AE319)</f>
        <v>31820.443846049096</v>
      </c>
      <c r="AK319" s="42">
        <f t="shared" si="377"/>
        <v>310814.9063843867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348024.99746654509</v>
      </c>
      <c r="K320" s="11">
        <f t="shared" si="367"/>
        <v>3480.2499746654507</v>
      </c>
      <c r="L320" s="24">
        <f t="shared" si="373"/>
        <v>38459.72943327648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L'!$B$392:$AV$512, 34)</f>
        <v>17.383959561696052</v>
      </c>
      <c r="S320" s="46">
        <f>VLOOKUP(I320, '[1]Lapse Rates'!$A$4:$F$24, 6)</f>
        <v>8.7786349999999995E-4</v>
      </c>
      <c r="T320" s="33">
        <f>W319</f>
        <v>0.94142097832290594</v>
      </c>
      <c r="U320" s="33">
        <f t="shared" si="374"/>
        <v>1.6365624217697734E-2</v>
      </c>
      <c r="V320" s="39">
        <f t="shared" si="369"/>
        <v>8.2643911500397032E-4</v>
      </c>
      <c r="W320" s="32">
        <f t="shared" si="375"/>
        <v>0.92422891499020421</v>
      </c>
      <c r="X320" s="32"/>
      <c r="Y320" s="5">
        <f t="shared" ref="Y320:Z335" si="380">AA319</f>
        <v>0</v>
      </c>
      <c r="Z320" s="5">
        <f t="shared" si="370"/>
        <v>5.6695101435442528</v>
      </c>
      <c r="AA320" s="5">
        <f t="shared" si="376"/>
        <v>0</v>
      </c>
      <c r="AB320" s="5">
        <f t="shared" si="361"/>
        <v>5.5659745524563569</v>
      </c>
      <c r="AC320" s="32"/>
      <c r="AD320" s="5">
        <f t="shared" ref="AD320:AD334" si="381">$W320*J320</f>
        <v>321654.76579797355</v>
      </c>
      <c r="AE320" s="5">
        <f t="shared" si="363"/>
        <v>-3216.547657979735</v>
      </c>
      <c r="AF320" s="5">
        <f t="shared" si="363"/>
        <v>-35545.594004933941</v>
      </c>
      <c r="AG320" s="5">
        <f t="shared" si="371"/>
        <v>-9855.8535069998889</v>
      </c>
      <c r="AH320" s="5">
        <f t="shared" si="364"/>
        <v>273036.77062805998</v>
      </c>
      <c r="AI320" s="42">
        <f t="shared" si="379"/>
        <v>0</v>
      </c>
      <c r="AJ320" s="42">
        <f t="shared" ref="AJ320:AJ335" si="382">$D$6*SUM(Y320:Z320,AD320:AE320)</f>
        <v>31239.345378478476</v>
      </c>
      <c r="AK320" s="42">
        <f t="shared" si="377"/>
        <v>304276.11600653845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348024.99746654509</v>
      </c>
      <c r="K321" s="11">
        <f t="shared" si="367"/>
        <v>3480.2499746654507</v>
      </c>
      <c r="L321" s="24">
        <f t="shared" si="373"/>
        <v>38459.72943327648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L'!$B$392:$AV$512, 34)</f>
        <v>19.272853536014143</v>
      </c>
      <c r="S321" s="46">
        <f>VLOOKUP(I321, '[1]Lapse Rates'!$A$4:$F$24, 6)</f>
        <v>8.7081910000000003E-4</v>
      </c>
      <c r="T321" s="33">
        <f t="shared" ref="T321:T335" si="383">W320</f>
        <v>0.92422891499020421</v>
      </c>
      <c r="U321" s="33">
        <f t="shared" si="374"/>
        <v>1.7812528512355472E-2</v>
      </c>
      <c r="V321" s="39">
        <f t="shared" si="369"/>
        <v>8.0483619194574615E-4</v>
      </c>
      <c r="W321" s="32">
        <f t="shared" si="375"/>
        <v>0.90561155028590301</v>
      </c>
      <c r="X321" s="32"/>
      <c r="Y321" s="5">
        <f t="shared" si="380"/>
        <v>0</v>
      </c>
      <c r="Z321" s="5">
        <f t="shared" si="370"/>
        <v>5.5659745524563569</v>
      </c>
      <c r="AA321" s="5">
        <f t="shared" si="376"/>
        <v>0</v>
      </c>
      <c r="AB321" s="5">
        <f t="shared" si="361"/>
        <v>5.453855383171291</v>
      </c>
      <c r="AC321" s="32"/>
      <c r="AD321" s="5">
        <f t="shared" si="381"/>
        <v>315175.45749392535</v>
      </c>
      <c r="AE321" s="5">
        <f t="shared" si="363"/>
        <v>-3151.7545749392534</v>
      </c>
      <c r="AF321" s="5">
        <f t="shared" si="363"/>
        <v>-34829.575195645884</v>
      </c>
      <c r="AG321" s="5">
        <f>-U321*M321</f>
        <v>-10727.221233467324</v>
      </c>
      <c r="AH321" s="5">
        <f t="shared" si="364"/>
        <v>266466.90648987284</v>
      </c>
      <c r="AI321" s="42">
        <f t="shared" si="379"/>
        <v>0</v>
      </c>
      <c r="AJ321" s="42">
        <f t="shared" si="382"/>
        <v>30610.071278456136</v>
      </c>
      <c r="AK321" s="42">
        <f t="shared" si="377"/>
        <v>297076.97776832897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348024.99746654509</v>
      </c>
      <c r="K322" s="11">
        <f t="shared" si="367"/>
        <v>3480.2499746654507</v>
      </c>
      <c r="L322" s="24">
        <f t="shared" si="373"/>
        <v>38459.72943327648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L'!$B$392:$AV$512, 34)</f>
        <v>21.222126190262681</v>
      </c>
      <c r="S322" s="46">
        <f>VLOOKUP(I322, '[1]Lapse Rates'!$A$4:$F$24, 6)</f>
        <v>7.8743759999999998E-4</v>
      </c>
      <c r="T322" s="33">
        <f t="shared" si="383"/>
        <v>0.90561155028590301</v>
      </c>
      <c r="U322" s="33">
        <f t="shared" si="374"/>
        <v>1.9219002599526854E-2</v>
      </c>
      <c r="V322" s="39">
        <f t="shared" si="369"/>
        <v>7.1311258568941072E-4</v>
      </c>
      <c r="W322" s="32">
        <f t="shared" si="375"/>
        <v>0.8856794351006867</v>
      </c>
      <c r="X322" s="32"/>
      <c r="Y322" s="5">
        <f t="shared" si="380"/>
        <v>0</v>
      </c>
      <c r="Z322" s="5">
        <f t="shared" si="370"/>
        <v>5.453855383171291</v>
      </c>
      <c r="AA322" s="5">
        <f t="shared" si="376"/>
        <v>0</v>
      </c>
      <c r="AB322" s="5">
        <f t="shared" si="361"/>
        <v>5.3338184052125142</v>
      </c>
      <c r="AC322" s="32"/>
      <c r="AD322" s="5">
        <f t="shared" si="381"/>
        <v>308238.58315708756</v>
      </c>
      <c r="AE322" s="5">
        <f t="shared" si="363"/>
        <v>-3082.3858315708758</v>
      </c>
      <c r="AF322" s="5">
        <f t="shared" si="363"/>
        <v>-34062.991438589568</v>
      </c>
      <c r="AG322" s="5">
        <f t="shared" ref="AG322:AG335" si="384">-U322*M322</f>
        <v>-11574.240716510458</v>
      </c>
      <c r="AH322" s="5">
        <f t="shared" si="364"/>
        <v>259518.96517041663</v>
      </c>
      <c r="AI322" s="42">
        <f t="shared" si="379"/>
        <v>0</v>
      </c>
      <c r="AJ322" s="42">
        <f t="shared" si="382"/>
        <v>29936.357980846275</v>
      </c>
      <c r="AK322" s="42">
        <f t="shared" si="377"/>
        <v>289455.32315126288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348024.99746654509</v>
      </c>
      <c r="K323" s="11">
        <f t="shared" si="367"/>
        <v>3480.2499746654507</v>
      </c>
      <c r="L323" s="24">
        <f t="shared" si="373"/>
        <v>38459.72943327648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L'!$B$392:$AV$512, 34)</f>
        <v>23.467284019097018</v>
      </c>
      <c r="S323" s="46">
        <f>VLOOKUP(I323, '[1]Lapse Rates'!$A$4:$F$24, 6)</f>
        <v>7.0183349999999997E-4</v>
      </c>
      <c r="T323" s="33">
        <f t="shared" si="383"/>
        <v>0.8856794351006867</v>
      </c>
      <c r="U323" s="33">
        <f t="shared" si="374"/>
        <v>2.0784490853381219E-2</v>
      </c>
      <c r="V323" s="39">
        <f t="shared" si="369"/>
        <v>6.2159949781473781E-4</v>
      </c>
      <c r="W323" s="32">
        <f t="shared" si="375"/>
        <v>0.86427334474949069</v>
      </c>
      <c r="X323" s="32"/>
      <c r="Y323" s="5">
        <f t="shared" si="380"/>
        <v>0</v>
      </c>
      <c r="Z323" s="5">
        <f t="shared" si="370"/>
        <v>5.3338184052125142</v>
      </c>
      <c r="AA323" s="5">
        <f t="shared" si="376"/>
        <v>0</v>
      </c>
      <c r="AB323" s="5">
        <f t="shared" si="361"/>
        <v>5.2049047213514106</v>
      </c>
      <c r="AC323" s="32"/>
      <c r="AD323" s="5">
        <f t="shared" si="381"/>
        <v>300788.72861684393</v>
      </c>
      <c r="AE323" s="5">
        <f t="shared" si="363"/>
        <v>-3007.8872861684395</v>
      </c>
      <c r="AF323" s="5">
        <f t="shared" si="363"/>
        <v>-33239.718995458294</v>
      </c>
      <c r="AG323" s="5">
        <f t="shared" si="384"/>
        <v>-12517.023142140919</v>
      </c>
      <c r="AH323" s="5">
        <f t="shared" si="364"/>
        <v>252024.09919307628</v>
      </c>
      <c r="AI323" s="42">
        <f t="shared" si="379"/>
        <v>0</v>
      </c>
      <c r="AJ323" s="42">
        <f t="shared" si="382"/>
        <v>29212.823782124819</v>
      </c>
      <c r="AK323" s="42">
        <f t="shared" si="377"/>
        <v>281236.9229752011</v>
      </c>
    </row>
    <row r="324" spans="1:37" ht="15" x14ac:dyDescent="0.2">
      <c r="A324" s="12"/>
      <c r="B324" s="13">
        <v>1</v>
      </c>
      <c r="C324" s="10">
        <f>$H$314*0.14+$B$327</f>
        <v>48900.479357272838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348024.99746654509</v>
      </c>
      <c r="K324" s="11">
        <f t="shared" si="367"/>
        <v>3480.2499746654507</v>
      </c>
      <c r="L324" s="24">
        <f t="shared" si="373"/>
        <v>38459.72943327648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L'!$B$392:$AV$512, 34)</f>
        <v>26.054026881531485</v>
      </c>
      <c r="S324" s="46">
        <f>VLOOKUP(I324, '[1]Lapse Rates'!$A$4:$F$24, 6)</f>
        <v>6.5742610000000005E-4</v>
      </c>
      <c r="T324" s="33">
        <f t="shared" si="383"/>
        <v>0.86427334474949069</v>
      </c>
      <c r="U324" s="33">
        <f t="shared" si="374"/>
        <v>2.251780095709436E-2</v>
      </c>
      <c r="V324" s="39">
        <f t="shared" si="369"/>
        <v>5.681958543726132E-4</v>
      </c>
      <c r="W324" s="32">
        <f t="shared" si="375"/>
        <v>0.84118734793802374</v>
      </c>
      <c r="X324" s="32"/>
      <c r="Y324" s="5">
        <f t="shared" si="380"/>
        <v>0</v>
      </c>
      <c r="Z324" s="5">
        <f t="shared" si="370"/>
        <v>5.2049047213514106</v>
      </c>
      <c r="AA324" s="5">
        <f t="shared" si="376"/>
        <v>0</v>
      </c>
      <c r="AB324" s="5">
        <f t="shared" si="361"/>
        <v>5.0658741536136809</v>
      </c>
      <c r="AC324" s="32"/>
      <c r="AD324" s="5">
        <f t="shared" si="381"/>
        <v>292754.22463502048</v>
      </c>
      <c r="AE324" s="5">
        <f t="shared" si="363"/>
        <v>-2927.542246350205</v>
      </c>
      <c r="AF324" s="5">
        <f t="shared" si="363"/>
        <v>-32351.837804391795</v>
      </c>
      <c r="AG324" s="5">
        <f t="shared" si="384"/>
        <v>-13560.872752589979</v>
      </c>
      <c r="AH324" s="5">
        <f t="shared" si="364"/>
        <v>243913.97183168848</v>
      </c>
      <c r="AI324" s="42">
        <f t="shared" si="379"/>
        <v>0</v>
      </c>
      <c r="AJ324" s="42">
        <f t="shared" si="382"/>
        <v>28432.508143481722</v>
      </c>
      <c r="AK324" s="42">
        <f t="shared" si="377"/>
        <v>272346.47997517022</v>
      </c>
    </row>
    <row r="325" spans="1:37" ht="15" x14ac:dyDescent="0.2">
      <c r="A325" s="12"/>
      <c r="B325" s="70" t="s">
        <v>49</v>
      </c>
      <c r="C325" s="10">
        <f>$H$314*0.11+$B$327</f>
        <v>38459.72943327648</v>
      </c>
      <c r="D325" s="1"/>
      <c r="E325" s="1"/>
      <c r="F325" s="1"/>
      <c r="I325" s="2">
        <f t="shared" si="366"/>
        <v>10</v>
      </c>
      <c r="J325" s="11">
        <f t="shared" si="356"/>
        <v>348024.99746654509</v>
      </c>
      <c r="K325" s="11">
        <f t="shared" si="367"/>
        <v>3480.2499746654507</v>
      </c>
      <c r="L325" s="24">
        <f t="shared" si="373"/>
        <v>38459.72943327648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L'!$B$392:$AV$512, 34)</f>
        <v>29.131822504400265</v>
      </c>
      <c r="S325" s="46">
        <f>VLOOKUP(I325, '[1]Lapse Rates'!$A$4:$F$24, 6)</f>
        <v>5.9033320000000003E-4</v>
      </c>
      <c r="T325" s="33">
        <f t="shared" si="383"/>
        <v>0.84118734793802374</v>
      </c>
      <c r="U325" s="33">
        <f t="shared" si="374"/>
        <v>2.4505320513077695E-2</v>
      </c>
      <c r="V325" s="39">
        <f t="shared" si="369"/>
        <v>4.9658081890776695E-4</v>
      </c>
      <c r="W325" s="32">
        <f t="shared" si="375"/>
        <v>0.81618544660603831</v>
      </c>
      <c r="X325" s="32"/>
      <c r="Y325" s="5">
        <f t="shared" si="380"/>
        <v>0</v>
      </c>
      <c r="Z325" s="5">
        <f t="shared" si="370"/>
        <v>5.0658741536136809</v>
      </c>
      <c r="AA325" s="5">
        <f t="shared" si="376"/>
        <v>0</v>
      </c>
      <c r="AB325" s="5">
        <f t="shared" si="361"/>
        <v>4.9153054532410785</v>
      </c>
      <c r="AC325" s="32"/>
      <c r="AD325" s="5">
        <f t="shared" si="381"/>
        <v>284052.93798729748</v>
      </c>
      <c r="AE325" s="5">
        <f t="shared" si="363"/>
        <v>-2840.5293798729745</v>
      </c>
      <c r="AF325" s="5">
        <f t="shared" si="363"/>
        <v>-31390.271443846159</v>
      </c>
      <c r="AG325" s="5">
        <f t="shared" si="384"/>
        <v>-14757.814667270268</v>
      </c>
      <c r="AH325" s="5">
        <f>SUM(AD325:AG325)</f>
        <v>235064.3224963081</v>
      </c>
      <c r="AI325" s="42">
        <f t="shared" si="379"/>
        <v>0</v>
      </c>
      <c r="AJ325" s="42">
        <f t="shared" si="382"/>
        <v>27587.434246642821</v>
      </c>
      <c r="AK325" s="42">
        <f t="shared" si="377"/>
        <v>262651.75674295094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348024.99746654509</v>
      </c>
      <c r="K326" s="11">
        <f t="shared" si="367"/>
        <v>3480.2499746654507</v>
      </c>
      <c r="L326" s="24">
        <f t="shared" si="373"/>
        <v>38459.72943327648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L'!$B$392:$AV$512, 34)</f>
        <v>32.676096080981701</v>
      </c>
      <c r="S326" s="46">
        <f>VLOOKUP(I326, '[1]Lapse Rates'!$A$4:$F$24, 6)</f>
        <v>5.0522920000000001E-4</v>
      </c>
      <c r="T326" s="33">
        <f t="shared" si="383"/>
        <v>0.81618544660603831</v>
      </c>
      <c r="U326" s="33">
        <f t="shared" si="374"/>
        <v>2.6669754073197868E-2</v>
      </c>
      <c r="V326" s="39">
        <f t="shared" si="369"/>
        <v>4.1236072024041144E-4</v>
      </c>
      <c r="W326" s="32">
        <f t="shared" si="375"/>
        <v>0.78910333181260006</v>
      </c>
      <c r="X326" s="31"/>
      <c r="Y326" s="5">
        <f t="shared" si="380"/>
        <v>0</v>
      </c>
      <c r="Z326" s="5">
        <f t="shared" si="370"/>
        <v>4.9153054532410785</v>
      </c>
      <c r="AA326" s="5">
        <f t="shared" si="376"/>
        <v>0</v>
      </c>
      <c r="AB326" s="5">
        <f t="shared" si="361"/>
        <v>4.7522091041417029</v>
      </c>
      <c r="AC326" s="32"/>
      <c r="AD326" s="5">
        <f t="shared" si="381"/>
        <v>274627.68505492242</v>
      </c>
      <c r="AE326" s="5">
        <f t="shared" si="363"/>
        <v>-2746.276850549224</v>
      </c>
      <c r="AF326" s="5">
        <f t="shared" si="363"/>
        <v>-30348.700636409591</v>
      </c>
      <c r="AG326" s="5">
        <f t="shared" si="384"/>
        <v>-16061.299325747879</v>
      </c>
      <c r="AH326" s="5">
        <f t="shared" ref="AH326:AH335" si="385">SUM(AD326:AG326)</f>
        <v>225471.40824221572</v>
      </c>
      <c r="AI326" s="42">
        <f t="shared" si="379"/>
        <v>0</v>
      </c>
      <c r="AJ326" s="42">
        <f t="shared" si="382"/>
        <v>26672.048336313976</v>
      </c>
      <c r="AK326" s="42">
        <f t="shared" ref="AK326:AK335" si="386">SUM(AH326:AJ326)</f>
        <v>252143.4565785297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348024.99746654509</v>
      </c>
      <c r="K327" s="11">
        <f t="shared" si="367"/>
        <v>3480.2499746654507</v>
      </c>
      <c r="L327" s="24">
        <f t="shared" si="373"/>
        <v>38459.72943327648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L'!$B$392:$AV$512, 34)</f>
        <v>36.74057570699707</v>
      </c>
      <c r="S327" s="46">
        <f>VLOOKUP(I327, '[1]Lapse Rates'!$A$4:$F$24, 6)</f>
        <v>4.8306569999999999E-4</v>
      </c>
      <c r="T327" s="33">
        <f t="shared" si="383"/>
        <v>0.78910333181260006</v>
      </c>
      <c r="U327" s="33">
        <f t="shared" si="374"/>
        <v>2.8992110703104462E-2</v>
      </c>
      <c r="V327" s="39">
        <f t="shared" si="369"/>
        <v>3.811887533543859E-4</v>
      </c>
      <c r="W327" s="32">
        <f t="shared" si="375"/>
        <v>0.75973003235614123</v>
      </c>
      <c r="X327" s="31"/>
      <c r="Y327" s="5">
        <f t="shared" si="380"/>
        <v>0</v>
      </c>
      <c r="Z327" s="5">
        <f t="shared" si="370"/>
        <v>4.7522091041417029</v>
      </c>
      <c r="AA327" s="5">
        <f t="shared" si="376"/>
        <v>0</v>
      </c>
      <c r="AB327" s="5">
        <f t="shared" si="361"/>
        <v>4.5753145765580658</v>
      </c>
      <c r="AC327" s="32"/>
      <c r="AD327" s="5">
        <f t="shared" si="381"/>
        <v>264405.04258600425</v>
      </c>
      <c r="AE327" s="5">
        <f t="shared" si="363"/>
        <v>-2644.0504258600427</v>
      </c>
      <c r="AF327" s="5">
        <f t="shared" si="363"/>
        <v>-29219.011486751577</v>
      </c>
      <c r="AG327" s="5">
        <f t="shared" si="384"/>
        <v>-17459.889836619896</v>
      </c>
      <c r="AH327" s="5">
        <f t="shared" si="385"/>
        <v>215082.09083677272</v>
      </c>
      <c r="AI327" s="42">
        <f t="shared" si="379"/>
        <v>0</v>
      </c>
      <c r="AJ327" s="42">
        <f t="shared" si="382"/>
        <v>25679.219522623265</v>
      </c>
      <c r="AK327" s="42">
        <f t="shared" si="386"/>
        <v>240761.31035939598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348024.99746654509</v>
      </c>
      <c r="K328" s="11">
        <f t="shared" si="367"/>
        <v>3480.2499746654507</v>
      </c>
      <c r="L328" s="24">
        <f t="shared" si="373"/>
        <v>38459.72943327648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L'!$B$392:$AV$512, 34)</f>
        <v>41.428472946994276</v>
      </c>
      <c r="S328" s="46">
        <f>VLOOKUP(I328, '[1]Lapse Rates'!$A$4:$F$24, 6)</f>
        <v>4.5965829999999999E-4</v>
      </c>
      <c r="T328" s="33">
        <f t="shared" si="383"/>
        <v>0.75973003235614123</v>
      </c>
      <c r="U328" s="33">
        <f t="shared" si="374"/>
        <v>3.1474455092485483E-2</v>
      </c>
      <c r="V328" s="39">
        <f t="shared" si="369"/>
        <v>3.4921621513176886E-4</v>
      </c>
      <c r="W328" s="32">
        <f t="shared" si="375"/>
        <v>0.72790636104852402</v>
      </c>
      <c r="X328" s="31"/>
      <c r="Y328" s="5">
        <f t="shared" si="380"/>
        <v>0</v>
      </c>
      <c r="Z328" s="5">
        <f t="shared" si="370"/>
        <v>4.5753145765580658</v>
      </c>
      <c r="AA328" s="5">
        <f t="shared" si="376"/>
        <v>0</v>
      </c>
      <c r="AB328" s="5">
        <f t="shared" si="361"/>
        <v>4.3836631990789154</v>
      </c>
      <c r="AC328" s="32"/>
      <c r="AD328" s="5">
        <f t="shared" si="381"/>
        <v>253329.60945979462</v>
      </c>
      <c r="AE328" s="5">
        <f t="shared" si="363"/>
        <v>-2533.2960945979462</v>
      </c>
      <c r="AF328" s="5">
        <f t="shared" si="363"/>
        <v>-27995.081698687096</v>
      </c>
      <c r="AG328" s="5">
        <f t="shared" si="384"/>
        <v>-18954.829615892439</v>
      </c>
      <c r="AH328" s="5">
        <f t="shared" si="385"/>
        <v>203846.40205061712</v>
      </c>
      <c r="AI328" s="42">
        <f t="shared" si="379"/>
        <v>0</v>
      </c>
      <c r="AJ328" s="42">
        <f t="shared" si="382"/>
        <v>24603.567179485755</v>
      </c>
      <c r="AK328" s="42">
        <f t="shared" si="386"/>
        <v>228449.96923010287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348024.99746654509</v>
      </c>
      <c r="K329" s="11">
        <f t="shared" si="367"/>
        <v>3480.2499746654507</v>
      </c>
      <c r="L329" s="24">
        <f t="shared" si="373"/>
        <v>38459.72943327648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L'!$B$392:$AV$512, 34)</f>
        <v>46.659964554146967</v>
      </c>
      <c r="S329" s="46">
        <f>VLOOKUP(I329, '[1]Lapse Rates'!$A$4:$F$24, 6)</f>
        <v>3.6747819999999998E-4</v>
      </c>
      <c r="T329" s="33">
        <f t="shared" si="383"/>
        <v>0.72790636104852402</v>
      </c>
      <c r="U329" s="33">
        <f t="shared" si="374"/>
        <v>3.3964085005262233E-2</v>
      </c>
      <c r="V329" s="39">
        <f t="shared" si="369"/>
        <v>2.674897193266617E-4</v>
      </c>
      <c r="W329" s="32">
        <f t="shared" si="375"/>
        <v>0.69367478632393509</v>
      </c>
      <c r="X329" s="31"/>
      <c r="Y329" s="5">
        <f t="shared" si="380"/>
        <v>0</v>
      </c>
      <c r="Z329" s="5">
        <f t="shared" si="370"/>
        <v>4.3836631990789154</v>
      </c>
      <c r="AA329" s="5">
        <f t="shared" si="376"/>
        <v>0</v>
      </c>
      <c r="AB329" s="5">
        <f t="shared" si="361"/>
        <v>4.1775107289307707</v>
      </c>
      <c r="AC329" s="32"/>
      <c r="AD329" s="5">
        <f t="shared" si="381"/>
        <v>241416.16575299372</v>
      </c>
      <c r="AE329" s="5">
        <f t="shared" si="363"/>
        <v>-2414.1616575299372</v>
      </c>
      <c r="AF329" s="5">
        <f t="shared" si="363"/>
        <v>-26678.544596704418</v>
      </c>
      <c r="AG329" s="5">
        <f t="shared" si="384"/>
        <v>-20454.15694863407</v>
      </c>
      <c r="AH329" s="5">
        <f t="shared" si="385"/>
        <v>191869.30255012529</v>
      </c>
      <c r="AI329" s="42">
        <f t="shared" si="379"/>
        <v>0</v>
      </c>
      <c r="AJ329" s="42">
        <f t="shared" si="382"/>
        <v>23446.52663912483</v>
      </c>
      <c r="AK329" s="42">
        <f t="shared" si="386"/>
        <v>215315.82918925013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348024.99746654509</v>
      </c>
      <c r="K330" s="11">
        <f t="shared" si="367"/>
        <v>3480.2499746654507</v>
      </c>
      <c r="L330" s="24">
        <f t="shared" si="373"/>
        <v>38459.72943327648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L'!$B$392:$AV$512, 34)</f>
        <v>52.469534464794869</v>
      </c>
      <c r="S330" s="46">
        <f>VLOOKUP(I330, '[1]Lapse Rates'!$A$4:$F$24, 6)</f>
        <v>3.9775519999999998E-4</v>
      </c>
      <c r="T330" s="33">
        <f t="shared" si="383"/>
        <v>0.69367478632393509</v>
      </c>
      <c r="U330" s="33">
        <f t="shared" si="374"/>
        <v>3.6396793108382931E-2</v>
      </c>
      <c r="V330" s="39">
        <f t="shared" si="369"/>
        <v>2.7591275336923403E-4</v>
      </c>
      <c r="W330" s="32">
        <f t="shared" si="375"/>
        <v>0.65700208046218289</v>
      </c>
      <c r="X330" s="31"/>
      <c r="Y330" s="5">
        <f t="shared" si="380"/>
        <v>0</v>
      </c>
      <c r="Z330" s="5">
        <f t="shared" si="370"/>
        <v>4.1775107289307707</v>
      </c>
      <c r="AA330" s="5">
        <f t="shared" si="376"/>
        <v>0</v>
      </c>
      <c r="AB330" s="5">
        <f t="shared" si="361"/>
        <v>3.9566570591465995</v>
      </c>
      <c r="AC330" s="32"/>
      <c r="AD330" s="5">
        <f t="shared" si="381"/>
        <v>228653.14738836605</v>
      </c>
      <c r="AE330" s="5">
        <f t="shared" si="363"/>
        <v>-2286.5314738836605</v>
      </c>
      <c r="AF330" s="5">
        <f t="shared" si="363"/>
        <v>-25268.122251675297</v>
      </c>
      <c r="AG330" s="5">
        <f t="shared" si="384"/>
        <v>-21919.204316868345</v>
      </c>
      <c r="AH330" s="5">
        <f t="shared" si="385"/>
        <v>179179.28934593877</v>
      </c>
      <c r="AI330" s="42">
        <f t="shared" si="379"/>
        <v>0</v>
      </c>
      <c r="AJ330" s="42">
        <f t="shared" si="382"/>
        <v>22206.974835013232</v>
      </c>
      <c r="AK330" s="42">
        <f t="shared" si="386"/>
        <v>201386.26418095201</v>
      </c>
    </row>
    <row r="331" spans="1:37" ht="15" x14ac:dyDescent="0.2">
      <c r="I331" s="2">
        <f t="shared" si="366"/>
        <v>16</v>
      </c>
      <c r="J331" s="11">
        <f t="shared" si="356"/>
        <v>348024.99746654509</v>
      </c>
      <c r="K331" s="11">
        <f t="shared" si="367"/>
        <v>3480.2499746654507</v>
      </c>
      <c r="L331" s="24">
        <f t="shared" si="373"/>
        <v>38459.72943327648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L'!$B$392:$AV$512, 34)</f>
        <v>58.795540844079554</v>
      </c>
      <c r="S331" s="46">
        <f>VLOOKUP(I331, '[1]Lapse Rates'!$A$4:$F$24, 6)</f>
        <v>2.516404E-4</v>
      </c>
      <c r="T331" s="33">
        <f t="shared" si="383"/>
        <v>0.65700208046218289</v>
      </c>
      <c r="U331" s="33">
        <f t="shared" si="374"/>
        <v>3.8628792656459514E-2</v>
      </c>
      <c r="V331" s="39">
        <f t="shared" si="369"/>
        <v>1.6532826632833589E-4</v>
      </c>
      <c r="W331" s="32">
        <f t="shared" si="375"/>
        <v>0.618207959539395</v>
      </c>
      <c r="X331" s="31"/>
      <c r="Y331" s="5">
        <f t="shared" si="380"/>
        <v>0</v>
      </c>
      <c r="Z331" s="5">
        <f t="shared" si="370"/>
        <v>3.9566570591465995</v>
      </c>
      <c r="AA331" s="5">
        <f t="shared" si="376"/>
        <v>0</v>
      </c>
      <c r="AB331" s="5">
        <f t="shared" si="361"/>
        <v>3.7230276126545032</v>
      </c>
      <c r="AC331" s="32"/>
      <c r="AD331" s="5">
        <f t="shared" si="381"/>
        <v>215151.82355249595</v>
      </c>
      <c r="AE331" s="5">
        <f t="shared" si="363"/>
        <v>-2151.5182355249594</v>
      </c>
      <c r="AF331" s="5">
        <f t="shared" si="363"/>
        <v>-23776.110857383064</v>
      </c>
      <c r="AG331" s="5">
        <f t="shared" si="384"/>
        <v>-23263.379172706958</v>
      </c>
      <c r="AH331" s="5">
        <f t="shared" si="385"/>
        <v>165960.81528688097</v>
      </c>
      <c r="AI331" s="42">
        <f t="shared" si="379"/>
        <v>0</v>
      </c>
      <c r="AJ331" s="42">
        <f t="shared" si="382"/>
        <v>20895.718099652357</v>
      </c>
      <c r="AK331" s="42">
        <f t="shared" si="386"/>
        <v>186856.53338653332</v>
      </c>
    </row>
    <row r="332" spans="1:37" ht="15" x14ac:dyDescent="0.2">
      <c r="I332" s="2">
        <f t="shared" si="366"/>
        <v>17</v>
      </c>
      <c r="J332" s="11">
        <f t="shared" si="356"/>
        <v>348024.99746654509</v>
      </c>
      <c r="K332" s="11">
        <f t="shared" si="367"/>
        <v>3480.2499746654507</v>
      </c>
      <c r="L332" s="24">
        <f t="shared" si="373"/>
        <v>38459.72943327648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L'!$B$392:$AV$512, 34)</f>
        <v>65.733234561910848</v>
      </c>
      <c r="S332" s="46">
        <f>VLOOKUP(I332, '[1]Lapse Rates'!$A$4:$F$24, 6)</f>
        <v>2.7508159999999998E-4</v>
      </c>
      <c r="T332" s="33">
        <f t="shared" si="383"/>
        <v>0.618207959539395</v>
      </c>
      <c r="U332" s="33">
        <f t="shared" si="374"/>
        <v>4.0636808812443338E-2</v>
      </c>
      <c r="V332" s="39">
        <f t="shared" si="369"/>
        <v>1.7005763464283204E-4</v>
      </c>
      <c r="W332" s="32">
        <f t="shared" si="375"/>
        <v>0.5774010930923088</v>
      </c>
      <c r="X332" s="31"/>
      <c r="Y332" s="5">
        <f t="shared" si="380"/>
        <v>0</v>
      </c>
      <c r="Z332" s="5">
        <f t="shared" si="370"/>
        <v>3.7230276126545032</v>
      </c>
      <c r="AA332" s="5">
        <f t="shared" si="376"/>
        <v>0</v>
      </c>
      <c r="AB332" s="5">
        <f t="shared" si="361"/>
        <v>3.4772768289188805</v>
      </c>
      <c r="AC332" s="32"/>
      <c r="AD332" s="5">
        <f t="shared" si="381"/>
        <v>200950.01396063113</v>
      </c>
      <c r="AE332" s="5">
        <f t="shared" si="363"/>
        <v>-2009.5001396063112</v>
      </c>
      <c r="AF332" s="5">
        <f t="shared" si="363"/>
        <v>-22206.68981480828</v>
      </c>
      <c r="AG332" s="5">
        <f t="shared" si="384"/>
        <v>-24472.664734308939</v>
      </c>
      <c r="AH332" s="5">
        <f t="shared" si="385"/>
        <v>152261.15927190761</v>
      </c>
      <c r="AI332" s="42">
        <f t="shared" si="379"/>
        <v>0</v>
      </c>
      <c r="AJ332" s="42">
        <f t="shared" si="382"/>
        <v>19516.429634851338</v>
      </c>
      <c r="AK332" s="42">
        <f t="shared" si="386"/>
        <v>171777.58890675896</v>
      </c>
    </row>
    <row r="333" spans="1:37" ht="15" x14ac:dyDescent="0.2">
      <c r="I333" s="2">
        <f t="shared" si="366"/>
        <v>18</v>
      </c>
      <c r="J333" s="11">
        <f t="shared" si="356"/>
        <v>348024.99746654509</v>
      </c>
      <c r="K333" s="11">
        <f t="shared" si="367"/>
        <v>3480.2499746654507</v>
      </c>
      <c r="L333" s="24">
        <f t="shared" si="373"/>
        <v>38459.72943327648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L'!$B$392:$AV$512, 34)</f>
        <v>73.522733521222605</v>
      </c>
      <c r="S333" s="46">
        <f>VLOOKUP(I333, '[1]Lapse Rates'!$A$4:$F$24, 6)</f>
        <v>2.0998619999999999E-4</v>
      </c>
      <c r="T333" s="33">
        <f t="shared" si="383"/>
        <v>0.5774010930923088</v>
      </c>
      <c r="U333" s="33">
        <f t="shared" si="374"/>
        <v>4.2452106702288467E-2</v>
      </c>
      <c r="V333" s="39">
        <f t="shared" si="369"/>
        <v>1.2124626141430017E-4</v>
      </c>
      <c r="W333" s="32">
        <f t="shared" si="375"/>
        <v>0.53482774012860601</v>
      </c>
      <c r="X333" s="31"/>
      <c r="Y333" s="5">
        <f t="shared" si="380"/>
        <v>0</v>
      </c>
      <c r="Z333" s="5">
        <f t="shared" si="380"/>
        <v>3.4772768289188805</v>
      </c>
      <c r="AA333" s="5">
        <f t="shared" si="376"/>
        <v>0</v>
      </c>
      <c r="AB333" s="5">
        <f t="shared" si="361"/>
        <v>3.2208877510991027</v>
      </c>
      <c r="AC333" s="32"/>
      <c r="AD333" s="5">
        <f t="shared" si="381"/>
        <v>186133.42290329613</v>
      </c>
      <c r="AE333" s="5">
        <f t="shared" si="363"/>
        <v>-1861.3342290329613</v>
      </c>
      <c r="AF333" s="5">
        <f t="shared" si="363"/>
        <v>-20569.330178756893</v>
      </c>
      <c r="AG333" s="5">
        <f t="shared" si="384"/>
        <v>-25565.88976721248</v>
      </c>
      <c r="AH333" s="5">
        <f t="shared" si="385"/>
        <v>138136.86872829378</v>
      </c>
      <c r="AI333" s="42">
        <f t="shared" si="379"/>
        <v>0</v>
      </c>
      <c r="AJ333" s="42">
        <f t="shared" si="382"/>
        <v>18077.433019802134</v>
      </c>
      <c r="AK333" s="42">
        <f t="shared" si="386"/>
        <v>156214.3017480959</v>
      </c>
    </row>
    <row r="334" spans="1:37" ht="15" x14ac:dyDescent="0.2">
      <c r="I334" s="2">
        <f t="shared" si="366"/>
        <v>19</v>
      </c>
      <c r="J334" s="11">
        <f t="shared" si="356"/>
        <v>348024.99746654509</v>
      </c>
      <c r="K334" s="11">
        <f t="shared" si="367"/>
        <v>3480.2499746654507</v>
      </c>
      <c r="L334" s="24">
        <f t="shared" si="373"/>
        <v>38459.72943327648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L'!$B$392:$AV$512, 34)</f>
        <v>82.257194310928782</v>
      </c>
      <c r="S334" s="46">
        <f>VLOOKUP(I334, '[1]Lapse Rates'!$A$4:$F$24, 6)</f>
        <v>1.6037285799999999E-2</v>
      </c>
      <c r="T334" s="33">
        <f t="shared" si="383"/>
        <v>0.53482774012860601</v>
      </c>
      <c r="U334" s="33">
        <f t="shared" si="374"/>
        <v>4.3993429342633665E-2</v>
      </c>
      <c r="V334" s="39">
        <f t="shared" si="369"/>
        <v>8.5771853222105822E-3</v>
      </c>
      <c r="W334" s="32">
        <f t="shared" si="375"/>
        <v>0.48225712546376176</v>
      </c>
      <c r="X334" s="31"/>
      <c r="Y334" s="5">
        <f t="shared" si="380"/>
        <v>0</v>
      </c>
      <c r="Z334" s="5">
        <f t="shared" si="380"/>
        <v>3.2208877510991027</v>
      </c>
      <c r="AA334" s="5">
        <f t="shared" si="376"/>
        <v>0</v>
      </c>
      <c r="AB334" s="5">
        <f t="shared" si="361"/>
        <v>2.904292264109158</v>
      </c>
      <c r="AC334" s="32"/>
      <c r="AD334" s="5">
        <f t="shared" si="381"/>
        <v>167837.534867749</v>
      </c>
      <c r="AE334" s="5">
        <f t="shared" si="363"/>
        <v>-1678.3753486774899</v>
      </c>
      <c r="AF334" s="5">
        <f t="shared" si="363"/>
        <v>-18547.478562605946</v>
      </c>
      <c r="AG334" s="5">
        <f t="shared" si="384"/>
        <v>-26494.118959584928</v>
      </c>
      <c r="AH334" s="5">
        <f t="shared" si="385"/>
        <v>121117.56199688064</v>
      </c>
      <c r="AI334" s="42">
        <f t="shared" si="379"/>
        <v>0</v>
      </c>
      <c r="AJ334" s="42">
        <f t="shared" si="382"/>
        <v>16300.529517909299</v>
      </c>
      <c r="AK334" s="42">
        <f t="shared" si="386"/>
        <v>137418.09151478994</v>
      </c>
    </row>
    <row r="335" spans="1:37" ht="15" x14ac:dyDescent="0.2">
      <c r="I335" s="2">
        <f t="shared" si="366"/>
        <v>20</v>
      </c>
      <c r="J335" s="11">
        <f t="shared" si="356"/>
        <v>348024.99746654509</v>
      </c>
      <c r="K335" s="11">
        <f t="shared" si="367"/>
        <v>3480.2499746654507</v>
      </c>
      <c r="L335" s="24">
        <f t="shared" si="373"/>
        <v>38459.72943327648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L'!$B$392:$AV$512, 34)</f>
        <v>92.087308366655762</v>
      </c>
      <c r="S335" s="46">
        <f>VLOOKUP(I335, '[1]Lapse Rates'!$A$4:$F$24, 6)</f>
        <v>0</v>
      </c>
      <c r="T335" s="33">
        <f t="shared" si="383"/>
        <v>0.48225712546376176</v>
      </c>
      <c r="U335" s="33">
        <f t="shared" si="374"/>
        <v>4.4409760624598428E-2</v>
      </c>
      <c r="V335" s="39">
        <f t="shared" si="369"/>
        <v>0</v>
      </c>
      <c r="W335" s="32">
        <f t="shared" si="375"/>
        <v>0.43784736483916331</v>
      </c>
      <c r="X335" s="31"/>
      <c r="Y335" s="5">
        <f t="shared" si="380"/>
        <v>0</v>
      </c>
      <c r="Z335" s="5">
        <f t="shared" si="380"/>
        <v>2.904292264109158</v>
      </c>
      <c r="AA335" s="5">
        <f t="shared" si="376"/>
        <v>0</v>
      </c>
      <c r="AB335" s="5">
        <f t="shared" si="361"/>
        <v>2.6368438067972448</v>
      </c>
      <c r="AC335" s="32"/>
      <c r="AD335" s="5">
        <f>$W335*J335</f>
        <v>152381.82803888325</v>
      </c>
      <c r="AE335" s="5">
        <f t="shared" si="363"/>
        <v>-1523.8182803888326</v>
      </c>
      <c r="AF335" s="5">
        <f t="shared" si="363"/>
        <v>-16839.491184787315</v>
      </c>
      <c r="AG335" s="5">
        <f t="shared" si="384"/>
        <v>-26744.845731191286</v>
      </c>
      <c r="AH335" s="5">
        <f t="shared" si="385"/>
        <v>107273.67284251581</v>
      </c>
      <c r="AI335" s="42">
        <f t="shared" si="379"/>
        <v>0</v>
      </c>
      <c r="AJ335" s="42">
        <f t="shared" si="382"/>
        <v>14799.455668379413</v>
      </c>
      <c r="AK335" s="42">
        <f t="shared" si="386"/>
        <v>122073.12851089521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5698306.2964131869</v>
      </c>
      <c r="AE338" s="21">
        <f t="shared" ref="AE338:AK338" si="387">SUM(AE315:AE335)</f>
        <v>-189278.71967156784</v>
      </c>
      <c r="AF338" s="21">
        <f t="shared" si="387"/>
        <v>-602202.53082803485</v>
      </c>
      <c r="AG338" s="21">
        <f t="shared" si="387"/>
        <v>-327271.49016136344</v>
      </c>
      <c r="AH338" s="21">
        <f t="shared" si="387"/>
        <v>4579553.5557522206</v>
      </c>
      <c r="AI338" s="21">
        <f t="shared" si="387"/>
        <v>0</v>
      </c>
      <c r="AJ338" s="21">
        <f t="shared" si="387"/>
        <v>519960.26836079179</v>
      </c>
      <c r="AK338" s="21">
        <f t="shared" si="387"/>
        <v>5099513.8241130114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2895449.0422406816</v>
      </c>
      <c r="AE340" s="21">
        <f t="shared" ref="AE340:AK340" si="388">AE315+NPV($D$6,AE316:AE335)</f>
        <v>-161556.93563277792</v>
      </c>
      <c r="AF340" s="21">
        <f t="shared" si="388"/>
        <v>-295853.18198792147</v>
      </c>
      <c r="AG340" s="21">
        <f t="shared" si="388"/>
        <v>-113256.50152015468</v>
      </c>
      <c r="AH340" s="21">
        <f t="shared" si="388"/>
        <v>2324782.4230998261</v>
      </c>
      <c r="AI340" s="21">
        <f t="shared" si="388"/>
        <v>0</v>
      </c>
      <c r="AJ340" s="21">
        <f t="shared" si="388"/>
        <v>247714.50410340249</v>
      </c>
      <c r="AK340" s="21">
        <f t="shared" si="388"/>
        <v>2572496.9272032296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4262165.5667846641</v>
      </c>
      <c r="AE342" s="21">
        <f t="shared" ref="AE342:AK342" si="389">AE315+NPV($D$7,AE316:AE335)</f>
        <v>-175038.00446658471</v>
      </c>
      <c r="AF342" s="21">
        <f t="shared" si="389"/>
        <v>-444830.48637520941</v>
      </c>
      <c r="AG342" s="21">
        <f t="shared" si="389"/>
        <v>-211141.71099706826</v>
      </c>
      <c r="AH342" s="21">
        <f t="shared" si="389"/>
        <v>3431155.3649458005</v>
      </c>
      <c r="AI342" s="21">
        <f t="shared" si="389"/>
        <v>0</v>
      </c>
      <c r="AJ342" s="21">
        <f t="shared" si="389"/>
        <v>380469.32140317821</v>
      </c>
      <c r="AK342" s="21">
        <f t="shared" si="389"/>
        <v>3811624.6863489789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316236.57859457965</v>
      </c>
    </row>
    <row r="345" spans="1:39" ht="15" x14ac:dyDescent="0.2">
      <c r="G345" s="58" t="s">
        <v>120</v>
      </c>
      <c r="H345" s="57"/>
      <c r="I345" s="57"/>
      <c r="J345" s="11">
        <f>H$344</f>
        <v>316236.57859457965</v>
      </c>
      <c r="K345" s="11">
        <f>J345*$C$10</f>
        <v>126494.63143783186</v>
      </c>
      <c r="L345" s="24">
        <f>$C$354</f>
        <v>44453.552271569206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316236.57859457965</v>
      </c>
      <c r="AE345" s="5">
        <f>-$W345*K345</f>
        <v>-126494.63143783186</v>
      </c>
      <c r="AF345" s="5">
        <f>-$W345*L345</f>
        <v>-44453.552271569206</v>
      </c>
      <c r="AG345" s="5"/>
      <c r="AH345" s="5">
        <f>SUM(AD345:AG345)</f>
        <v>145288.3948851786</v>
      </c>
      <c r="AI345" s="42">
        <f>Y345-AA345</f>
        <v>0</v>
      </c>
      <c r="AJ345" s="42"/>
      <c r="AK345" s="42">
        <f>SUM(AH345:AJ345)</f>
        <v>145288.3948851786</v>
      </c>
      <c r="AL345" s="6" t="s">
        <v>39</v>
      </c>
      <c r="AM345" s="36">
        <f>AK372</f>
        <v>3463500.8874625796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316236.57859457965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L'!$B$392:$AV$512, 37)</f>
        <v>11.929047222712027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1.1929047222712028E-2</v>
      </c>
      <c r="V346" s="39">
        <f>MIN(S346*T346,T346-U346)</f>
        <v>1.1402544E-3</v>
      </c>
      <c r="W346" s="32">
        <f>T346-SUM(U346:V346)</f>
        <v>0.98693069837728797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5.9435828755305575</v>
      </c>
      <c r="AC346" s="32"/>
      <c r="AD346" s="5">
        <f t="shared" ref="AD346:AD348" si="398">$W346*J346</f>
        <v>312103.58736479259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-7184.0181798866415</v>
      </c>
      <c r="AH346" s="5">
        <f t="shared" ref="AH346:AH354" si="400">SUM(AD346:AG346)</f>
        <v>304919.56918490597</v>
      </c>
      <c r="AI346" s="42">
        <f>-M346*$W345*(N346-N345)/1000</f>
        <v>0</v>
      </c>
      <c r="AJ346" s="42">
        <f>$D$6*SUM(Y346:Z346,AD346:AE346)</f>
        <v>30617.952707135155</v>
      </c>
      <c r="AK346" s="42">
        <f t="shared" ref="AK346" si="401">SUM(AH346:AJ346)</f>
        <v>335537.52189204114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316236.57859457965</v>
      </c>
      <c r="K347" s="11">
        <f t="shared" ref="K347:K365" si="403">J347*$C$11</f>
        <v>3162.3657859457967</v>
      </c>
      <c r="L347" s="24">
        <f>$C$355</f>
        <v>34966.45491373181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L'!$B$392:$AV$512, 37)</f>
        <v>13.087357476027833</v>
      </c>
      <c r="S347" s="46">
        <f>VLOOKUP(I347, '[1]Lapse Rates'!$A$4:$F$24, 6)</f>
        <v>1.1150343000000001E-3</v>
      </c>
      <c r="T347" s="33">
        <f t="shared" ref="T347:T349" si="404">W346</f>
        <v>0.98693069837728797</v>
      </c>
      <c r="U347" s="33">
        <f>T347*R347/1000</f>
        <v>1.291631485372937E-2</v>
      </c>
      <c r="V347" s="39">
        <f t="shared" ref="V347:V365" si="405">MIN(S347*T347,T347-U347)</f>
        <v>1.1004615804136306E-3</v>
      </c>
      <c r="W347" s="32">
        <f>T347-SUM(U347:V347)</f>
        <v>0.97291392194314497</v>
      </c>
      <c r="X347" s="32"/>
      <c r="Y347" s="5">
        <f t="shared" ref="Y347:Z362" si="406">AA346</f>
        <v>0</v>
      </c>
      <c r="Z347" s="5">
        <f t="shared" si="406"/>
        <v>5.9435828755305575</v>
      </c>
      <c r="AA347" s="5">
        <f>O347*W347</f>
        <v>0</v>
      </c>
      <c r="AB347" s="5">
        <f t="shared" si="397"/>
        <v>5.8591697829789826</v>
      </c>
      <c r="AC347" s="32"/>
      <c r="AD347" s="5">
        <f t="shared" si="398"/>
        <v>307670.96994233411</v>
      </c>
      <c r="AE347" s="5">
        <f t="shared" si="399"/>
        <v>-3076.7096994233411</v>
      </c>
      <c r="AF347" s="5">
        <f t="shared" si="399"/>
        <v>-34019.350786566967</v>
      </c>
      <c r="AG347" s="5">
        <f t="shared" ref="AG347:AG350" si="407">-U347*M347</f>
        <v>-7778.5793780465847</v>
      </c>
      <c r="AH347" s="5">
        <f t="shared" si="400"/>
        <v>262796.33007829724</v>
      </c>
      <c r="AI347" s="42">
        <f>-M347*($W346*N347-$W345*N346)/1000</f>
        <v>0</v>
      </c>
      <c r="AJ347" s="42">
        <f t="shared" ref="AJ347:AJ348" si="408">$D$6*SUM(Y347:Z347,AD347:AE347)</f>
        <v>29881.27999530964</v>
      </c>
      <c r="AK347" s="42">
        <f>SUM(AH347:AJ347)</f>
        <v>292677.61007360689</v>
      </c>
      <c r="AL347" s="48" t="s">
        <v>59</v>
      </c>
      <c r="AM347" s="54">
        <f>AK372/AD372</f>
        <v>0.8905849312068389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316236.57859457965</v>
      </c>
      <c r="K348" s="11">
        <f t="shared" si="403"/>
        <v>3162.3657859457967</v>
      </c>
      <c r="L348" s="24">
        <f t="shared" ref="L348:L365" si="409">$C$355</f>
        <v>34966.45491373181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L'!$B$392:$AV$512, 37)</f>
        <v>14.322053397504252</v>
      </c>
      <c r="S348" s="46">
        <f>VLOOKUP(I348, '[1]Lapse Rates'!$A$4:$F$24, 6)</f>
        <v>9.1335750000000001E-4</v>
      </c>
      <c r="T348" s="33">
        <f t="shared" si="404"/>
        <v>0.97291392194314497</v>
      </c>
      <c r="U348" s="33">
        <f t="shared" ref="U348:U365" si="410">T348*R348/1000</f>
        <v>1.3934125141245007E-2</v>
      </c>
      <c r="V348" s="39">
        <f t="shared" si="405"/>
        <v>8.8861822746118604E-4</v>
      </c>
      <c r="W348" s="32">
        <f t="shared" ref="W348:W365" si="411">T348-SUM(U348:V348)</f>
        <v>0.95809117857443882</v>
      </c>
      <c r="X348" s="32"/>
      <c r="Y348" s="5">
        <f t="shared" si="406"/>
        <v>0</v>
      </c>
      <c r="Z348" s="5">
        <f t="shared" si="406"/>
        <v>5.8591697829789826</v>
      </c>
      <c r="AA348" s="5">
        <f t="shared" ref="AA348:AA365" si="412">O348*W348</f>
        <v>0</v>
      </c>
      <c r="AB348" s="5">
        <f t="shared" si="397"/>
        <v>5.7699029238170567</v>
      </c>
      <c r="AC348" s="32"/>
      <c r="AD348" s="5">
        <f t="shared" si="398"/>
        <v>302983.47629402898</v>
      </c>
      <c r="AE348" s="5">
        <f t="shared" si="399"/>
        <v>-3029.8347629402897</v>
      </c>
      <c r="AF348" s="5">
        <f>-$W348*L348</f>
        <v>-33501.05199886729</v>
      </c>
      <c r="AG348" s="5">
        <f t="shared" si="407"/>
        <v>-8391.5342496868398</v>
      </c>
      <c r="AH348" s="5">
        <f t="shared" si="400"/>
        <v>258061.05528253454</v>
      </c>
      <c r="AI348" s="42">
        <f>-M348*($W347*N348-$W346*N347)/1000</f>
        <v>0</v>
      </c>
      <c r="AJ348" s="42">
        <f t="shared" si="408"/>
        <v>29426.027018755511</v>
      </c>
      <c r="AK348" s="42">
        <f t="shared" ref="AK348:AK355" si="413">SUM(AH348:AJ348)</f>
        <v>287487.08230129007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316236.57859457965</v>
      </c>
      <c r="K349" s="11">
        <f t="shared" si="403"/>
        <v>3162.3657859457967</v>
      </c>
      <c r="L349" s="24">
        <f t="shared" si="409"/>
        <v>34966.45491373181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L'!$B$392:$AV$512, 37)</f>
        <v>15.632938965773072</v>
      </c>
      <c r="S349" s="46">
        <f>VLOOKUP(I349, '[1]Lapse Rates'!$A$4:$F$24, 6)</f>
        <v>8.7679360000000005E-4</v>
      </c>
      <c r="T349" s="33">
        <f t="shared" si="404"/>
        <v>0.95809117857443882</v>
      </c>
      <c r="U349" s="33">
        <f t="shared" si="410"/>
        <v>1.4977780918299792E-2</v>
      </c>
      <c r="V349" s="39">
        <f t="shared" si="405"/>
        <v>8.4004821359052507E-4</v>
      </c>
      <c r="W349" s="32">
        <f t="shared" si="411"/>
        <v>0.94227334944254848</v>
      </c>
      <c r="X349" s="32"/>
      <c r="Y349" s="5">
        <f>AA348</f>
        <v>0</v>
      </c>
      <c r="Z349" s="5">
        <f t="shared" si="406"/>
        <v>5.7699029238170567</v>
      </c>
      <c r="AA349" s="5">
        <f t="shared" si="412"/>
        <v>0</v>
      </c>
      <c r="AB349" s="5">
        <f t="shared" si="397"/>
        <v>5.6746433696143654</v>
      </c>
      <c r="AC349" s="32"/>
      <c r="AD349" s="5">
        <f>$W349*J349</f>
        <v>297981.30012856628</v>
      </c>
      <c r="AE349" s="5">
        <f t="shared" si="399"/>
        <v>-2979.8130012856632</v>
      </c>
      <c r="AF349" s="5">
        <f t="shared" si="399"/>
        <v>-32947.958589693932</v>
      </c>
      <c r="AG349" s="5">
        <f t="shared" si="407"/>
        <v>-9020.0540246467644</v>
      </c>
      <c r="AH349" s="5">
        <f t="shared" si="400"/>
        <v>253033.47451293992</v>
      </c>
      <c r="AI349" s="42">
        <f t="shared" ref="AI349:AI365" si="415">-M349*($W348*N349-$W347*N348)/1000</f>
        <v>0</v>
      </c>
      <c r="AJ349" s="42">
        <f>$D$6*SUM(Y349:Z349,AD349:AE349)</f>
        <v>28940.211914663061</v>
      </c>
      <c r="AK349" s="42">
        <f t="shared" si="413"/>
        <v>281973.68642760301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316236.57859457965</v>
      </c>
      <c r="K350" s="11">
        <f t="shared" si="403"/>
        <v>3162.3657859457967</v>
      </c>
      <c r="L350" s="24">
        <f t="shared" si="409"/>
        <v>34966.45491373181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L'!$B$392:$AV$512, 37)</f>
        <v>17.106555951668987</v>
      </c>
      <c r="S350" s="46">
        <f>VLOOKUP(I350, '[1]Lapse Rates'!$A$4:$F$24, 6)</f>
        <v>8.7786349999999995E-4</v>
      </c>
      <c r="T350" s="33">
        <f>W349</f>
        <v>0.94227334944254848</v>
      </c>
      <c r="U350" s="33">
        <f t="shared" si="410"/>
        <v>1.6119051774005497E-2</v>
      </c>
      <c r="V350" s="39">
        <f t="shared" si="405"/>
        <v>8.2718738049835858E-4</v>
      </c>
      <c r="W350" s="32">
        <f t="shared" si="411"/>
        <v>0.9253271102880446</v>
      </c>
      <c r="X350" s="32"/>
      <c r="Y350" s="5">
        <f t="shared" ref="Y350:Z365" si="416">AA349</f>
        <v>0</v>
      </c>
      <c r="Z350" s="5">
        <f t="shared" si="406"/>
        <v>5.6746433696143654</v>
      </c>
      <c r="AA350" s="5">
        <f t="shared" si="412"/>
        <v>0</v>
      </c>
      <c r="AB350" s="5">
        <f t="shared" si="397"/>
        <v>5.5725882030165881</v>
      </c>
      <c r="AC350" s="32"/>
      <c r="AD350" s="5">
        <f t="shared" ref="AD350:AD364" si="417">$W350*J350</f>
        <v>292622.27943830047</v>
      </c>
      <c r="AE350" s="5">
        <f t="shared" si="399"/>
        <v>-2926.2227943830048</v>
      </c>
      <c r="AF350" s="5">
        <f t="shared" si="399"/>
        <v>-32355.408682340654</v>
      </c>
      <c r="AG350" s="5">
        <f t="shared" si="407"/>
        <v>-9707.3604308075573</v>
      </c>
      <c r="AH350" s="5">
        <f t="shared" si="400"/>
        <v>247633.28753076927</v>
      </c>
      <c r="AI350" s="42">
        <f t="shared" si="415"/>
        <v>0</v>
      </c>
      <c r="AJ350" s="42">
        <f t="shared" ref="AJ350:AJ365" si="418">$D$6*SUM(Y350:Z350,AD350:AE350)</f>
        <v>28419.739839282865</v>
      </c>
      <c r="AK350" s="42">
        <f t="shared" si="413"/>
        <v>276053.02737005212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316236.57859457965</v>
      </c>
      <c r="K351" s="11">
        <f t="shared" si="403"/>
        <v>3162.3657859457967</v>
      </c>
      <c r="L351" s="24">
        <f t="shared" si="409"/>
        <v>34966.45491373181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L'!$B$392:$AV$512, 37)</f>
        <v>18.765673179803244</v>
      </c>
      <c r="S351" s="46">
        <f>VLOOKUP(I351, '[1]Lapse Rates'!$A$4:$F$24, 6)</f>
        <v>8.7081910000000003E-4</v>
      </c>
      <c r="T351" s="33">
        <f t="shared" ref="T351:T365" si="419">W350</f>
        <v>0.9253271102880446</v>
      </c>
      <c r="U351" s="33">
        <f t="shared" si="410"/>
        <v>1.7364386136077197E-2</v>
      </c>
      <c r="V351" s="39">
        <f t="shared" si="405"/>
        <v>8.0579252138663574E-4</v>
      </c>
      <c r="W351" s="32">
        <f t="shared" si="411"/>
        <v>0.90715693163058075</v>
      </c>
      <c r="X351" s="32"/>
      <c r="Y351" s="5">
        <f t="shared" si="416"/>
        <v>0</v>
      </c>
      <c r="Z351" s="5">
        <f t="shared" si="406"/>
        <v>5.5725882030165881</v>
      </c>
      <c r="AA351" s="5">
        <f t="shared" si="412"/>
        <v>0</v>
      </c>
      <c r="AB351" s="5">
        <f t="shared" si="397"/>
        <v>5.4631621177895298</v>
      </c>
      <c r="AC351" s="32"/>
      <c r="AD351" s="5">
        <f t="shared" si="417"/>
        <v>286876.20430721185</v>
      </c>
      <c r="AE351" s="5">
        <f t="shared" si="399"/>
        <v>-2868.762043072119</v>
      </c>
      <c r="AF351" s="5">
        <f t="shared" si="399"/>
        <v>-31720.061949539991</v>
      </c>
      <c r="AG351" s="5">
        <f>-U351*M351</f>
        <v>-10457.336898343634</v>
      </c>
      <c r="AH351" s="5">
        <f t="shared" si="400"/>
        <v>241830.04341625609</v>
      </c>
      <c r="AI351" s="42">
        <f t="shared" si="415"/>
        <v>0</v>
      </c>
      <c r="AJ351" s="42">
        <f t="shared" si="418"/>
        <v>27861.676757014822</v>
      </c>
      <c r="AK351" s="42">
        <f t="shared" si="413"/>
        <v>269691.72017327091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316236.57859457965</v>
      </c>
      <c r="K352" s="11">
        <f t="shared" si="403"/>
        <v>3162.3657859457967</v>
      </c>
      <c r="L352" s="24">
        <f t="shared" si="409"/>
        <v>34966.45491373181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L'!$B$392:$AV$512, 37)</f>
        <v>20.663649185255771</v>
      </c>
      <c r="S352" s="46">
        <f>VLOOKUP(I352, '[1]Lapse Rates'!$A$4:$F$24, 6)</f>
        <v>7.8743759999999998E-4</v>
      </c>
      <c r="T352" s="33">
        <f t="shared" si="419"/>
        <v>0.90715693163058075</v>
      </c>
      <c r="U352" s="33">
        <f t="shared" si="410"/>
        <v>1.8745172591187378E-2</v>
      </c>
      <c r="V352" s="39">
        <f t="shared" si="405"/>
        <v>7.1432947706654858E-4</v>
      </c>
      <c r="W352" s="32">
        <f t="shared" si="411"/>
        <v>0.88769742956232678</v>
      </c>
      <c r="X352" s="32"/>
      <c r="Y352" s="5">
        <f t="shared" si="416"/>
        <v>0</v>
      </c>
      <c r="Z352" s="5">
        <f t="shared" si="406"/>
        <v>5.4631621177895298</v>
      </c>
      <c r="AA352" s="5">
        <f t="shared" si="412"/>
        <v>0</v>
      </c>
      <c r="AB352" s="5">
        <f t="shared" si="397"/>
        <v>5.3459713530789053</v>
      </c>
      <c r="AC352" s="32"/>
      <c r="AD352" s="5">
        <f t="shared" si="417"/>
        <v>280722.3979519931</v>
      </c>
      <c r="AE352" s="5">
        <f t="shared" si="399"/>
        <v>-2807.2239795199312</v>
      </c>
      <c r="AF352" s="5">
        <f t="shared" si="399"/>
        <v>-31039.63214782672</v>
      </c>
      <c r="AG352" s="5">
        <f t="shared" ref="AG352:AG365" si="420">-U352*M352</f>
        <v>-11288.886544418183</v>
      </c>
      <c r="AH352" s="5">
        <f t="shared" si="400"/>
        <v>235586.6552802283</v>
      </c>
      <c r="AI352" s="42">
        <f t="shared" si="415"/>
        <v>0</v>
      </c>
      <c r="AJ352" s="42">
        <f t="shared" si="418"/>
        <v>27264.014502903377</v>
      </c>
      <c r="AK352" s="42">
        <f t="shared" si="413"/>
        <v>262850.66978313169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316236.57859457965</v>
      </c>
      <c r="K353" s="11">
        <f t="shared" si="403"/>
        <v>3162.3657859457967</v>
      </c>
      <c r="L353" s="24">
        <f t="shared" si="409"/>
        <v>34966.45491373181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L'!$B$392:$AV$512, 37)</f>
        <v>22.84972391333131</v>
      </c>
      <c r="S353" s="46">
        <f>VLOOKUP(I353, '[1]Lapse Rates'!$A$4:$F$24, 6)</f>
        <v>7.0183349999999997E-4</v>
      </c>
      <c r="T353" s="33">
        <f t="shared" si="419"/>
        <v>0.88769742956232678</v>
      </c>
      <c r="U353" s="33">
        <f t="shared" si="410"/>
        <v>2.0283641184073033E-2</v>
      </c>
      <c r="V353" s="39">
        <f t="shared" si="405"/>
        <v>6.2301579393073125E-4</v>
      </c>
      <c r="W353" s="32">
        <f t="shared" si="411"/>
        <v>0.86679077258432302</v>
      </c>
      <c r="X353" s="32"/>
      <c r="Y353" s="5">
        <f t="shared" si="416"/>
        <v>0</v>
      </c>
      <c r="Z353" s="5">
        <f t="shared" si="406"/>
        <v>5.3459713530789053</v>
      </c>
      <c r="AA353" s="5">
        <f t="shared" si="412"/>
        <v>0</v>
      </c>
      <c r="AB353" s="5">
        <f t="shared" si="397"/>
        <v>5.2200654018268429</v>
      </c>
      <c r="AC353" s="32"/>
      <c r="AD353" s="5">
        <f t="shared" si="417"/>
        <v>274110.94827941869</v>
      </c>
      <c r="AE353" s="5">
        <f t="shared" si="399"/>
        <v>-2741.109482794187</v>
      </c>
      <c r="AF353" s="5">
        <f t="shared" si="399"/>
        <v>-30308.600469208493</v>
      </c>
      <c r="AG353" s="5">
        <f t="shared" si="420"/>
        <v>-12215.396946643119</v>
      </c>
      <c r="AH353" s="5">
        <f t="shared" si="400"/>
        <v>228845.84138077288</v>
      </c>
      <c r="AI353" s="42">
        <f t="shared" si="415"/>
        <v>0</v>
      </c>
      <c r="AJ353" s="42">
        <f t="shared" si="418"/>
        <v>26621.9056257386</v>
      </c>
      <c r="AK353" s="42">
        <f t="shared" si="413"/>
        <v>255467.74700651149</v>
      </c>
    </row>
    <row r="354" spans="1:37" ht="15" x14ac:dyDescent="0.2">
      <c r="A354" s="12"/>
      <c r="B354" s="13">
        <v>1</v>
      </c>
      <c r="C354" s="10">
        <f>$H$344*0.14+$B$357</f>
        <v>44453.552271569206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316236.57859457965</v>
      </c>
      <c r="K354" s="11">
        <f t="shared" si="403"/>
        <v>3162.3657859457967</v>
      </c>
      <c r="L354" s="24">
        <f t="shared" si="409"/>
        <v>34966.45491373181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L'!$B$392:$AV$512, 37)</f>
        <v>25.368394595175396</v>
      </c>
      <c r="S354" s="46">
        <f>VLOOKUP(I354, '[1]Lapse Rates'!$A$4:$F$24, 6)</f>
        <v>6.5742610000000005E-4</v>
      </c>
      <c r="T354" s="33">
        <f t="shared" si="419"/>
        <v>0.86679077258432302</v>
      </c>
      <c r="U354" s="33">
        <f t="shared" si="410"/>
        <v>2.1989090350376047E-2</v>
      </c>
      <c r="V354" s="39">
        <f t="shared" si="405"/>
        <v>5.6985087713609846E-4</v>
      </c>
      <c r="W354" s="32">
        <f t="shared" si="411"/>
        <v>0.8442318313568109</v>
      </c>
      <c r="X354" s="32"/>
      <c r="Y354" s="5">
        <f t="shared" si="416"/>
        <v>0</v>
      </c>
      <c r="Z354" s="5">
        <f t="shared" si="406"/>
        <v>5.2200654018268429</v>
      </c>
      <c r="AA354" s="5">
        <f t="shared" si="412"/>
        <v>0</v>
      </c>
      <c r="AB354" s="5">
        <f t="shared" si="397"/>
        <v>5.0842089156618089</v>
      </c>
      <c r="AC354" s="32"/>
      <c r="AD354" s="5">
        <f t="shared" si="417"/>
        <v>266976.98588891403</v>
      </c>
      <c r="AE354" s="5">
        <f t="shared" si="399"/>
        <v>-2669.7698588891408</v>
      </c>
      <c r="AF354" s="5">
        <f t="shared" si="399"/>
        <v>-29519.794267875164</v>
      </c>
      <c r="AG354" s="5">
        <f t="shared" si="420"/>
        <v>-13242.467892616616</v>
      </c>
      <c r="AH354" s="5">
        <f t="shared" si="400"/>
        <v>221544.95386953308</v>
      </c>
      <c r="AI354" s="42">
        <f t="shared" si="415"/>
        <v>0</v>
      </c>
      <c r="AJ354" s="42">
        <f t="shared" si="418"/>
        <v>25929.049980961358</v>
      </c>
      <c r="AK354" s="42">
        <f t="shared" si="413"/>
        <v>247474.00385049445</v>
      </c>
    </row>
    <row r="355" spans="1:37" ht="15" x14ac:dyDescent="0.2">
      <c r="A355" s="12"/>
      <c r="B355" s="70" t="s">
        <v>49</v>
      </c>
      <c r="C355" s="10">
        <f>$H$344*0.11+$B$357</f>
        <v>34966.45491373181</v>
      </c>
      <c r="D355" s="1"/>
      <c r="E355" s="1"/>
      <c r="F355" s="1"/>
      <c r="I355" s="2">
        <f t="shared" si="402"/>
        <v>10</v>
      </c>
      <c r="J355" s="11">
        <f t="shared" si="392"/>
        <v>316236.57859457965</v>
      </c>
      <c r="K355" s="11">
        <f t="shared" si="403"/>
        <v>3162.3657859457967</v>
      </c>
      <c r="L355" s="24">
        <f t="shared" si="409"/>
        <v>34966.45491373181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L'!$B$392:$AV$512, 37)</f>
        <v>28.365195596389739</v>
      </c>
      <c r="S355" s="46">
        <f>VLOOKUP(I355, '[1]Lapse Rates'!$A$4:$F$24, 6)</f>
        <v>5.9033320000000003E-4</v>
      </c>
      <c r="T355" s="33">
        <f t="shared" si="419"/>
        <v>0.8442318313568109</v>
      </c>
      <c r="U355" s="33">
        <f t="shared" si="410"/>
        <v>2.3946801025134256E-2</v>
      </c>
      <c r="V355" s="39">
        <f t="shared" si="405"/>
        <v>4.9837807854672658E-4</v>
      </c>
      <c r="W355" s="32">
        <f t="shared" si="411"/>
        <v>0.81978665225312997</v>
      </c>
      <c r="X355" s="32"/>
      <c r="Y355" s="5">
        <f t="shared" si="416"/>
        <v>0</v>
      </c>
      <c r="Z355" s="5">
        <f t="shared" si="406"/>
        <v>5.0842089156618089</v>
      </c>
      <c r="AA355" s="5">
        <f t="shared" si="412"/>
        <v>0</v>
      </c>
      <c r="AB355" s="5">
        <f t="shared" si="397"/>
        <v>4.9369929579975018</v>
      </c>
      <c r="AC355" s="32"/>
      <c r="AD355" s="5">
        <f t="shared" si="417"/>
        <v>259246.52608603428</v>
      </c>
      <c r="AE355" s="5">
        <f t="shared" si="399"/>
        <v>-2592.4652608603428</v>
      </c>
      <c r="AF355" s="5">
        <f t="shared" si="399"/>
        <v>-28665.033014888206</v>
      </c>
      <c r="AG355" s="5">
        <f t="shared" si="420"/>
        <v>-14421.458034565578</v>
      </c>
      <c r="AH355" s="5">
        <f>SUM(AD355:AG355)</f>
        <v>213567.56977572016</v>
      </c>
      <c r="AI355" s="42">
        <f t="shared" si="415"/>
        <v>0</v>
      </c>
      <c r="AJ355" s="42">
        <f t="shared" si="418"/>
        <v>25178.262127844191</v>
      </c>
      <c r="AK355" s="42">
        <f t="shared" si="413"/>
        <v>238745.83190356434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316236.57859457965</v>
      </c>
      <c r="K356" s="11">
        <f t="shared" si="403"/>
        <v>3162.3657859457967</v>
      </c>
      <c r="L356" s="24">
        <f t="shared" si="409"/>
        <v>34966.45491373181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L'!$B$392:$AV$512, 37)</f>
        <v>31.816198815692712</v>
      </c>
      <c r="S356" s="46">
        <f>VLOOKUP(I356, '[1]Lapse Rates'!$A$4:$F$24, 6)</f>
        <v>5.0522920000000001E-4</v>
      </c>
      <c r="T356" s="33">
        <f t="shared" si="419"/>
        <v>0.81978665225312997</v>
      </c>
      <c r="U356" s="33">
        <f t="shared" si="410"/>
        <v>2.6082495114536728E-2</v>
      </c>
      <c r="V356" s="39">
        <f t="shared" si="405"/>
        <v>4.1418015448852706E-4</v>
      </c>
      <c r="W356" s="32">
        <f t="shared" si="411"/>
        <v>0.79328997698410475</v>
      </c>
      <c r="X356" s="31"/>
      <c r="Y356" s="5">
        <f t="shared" si="416"/>
        <v>0</v>
      </c>
      <c r="Z356" s="5">
        <f t="shared" si="406"/>
        <v>4.9369929579975018</v>
      </c>
      <c r="AA356" s="5">
        <f t="shared" si="412"/>
        <v>0</v>
      </c>
      <c r="AB356" s="5">
        <f t="shared" si="397"/>
        <v>4.7774222954916041</v>
      </c>
      <c r="AC356" s="32"/>
      <c r="AD356" s="5">
        <f t="shared" si="417"/>
        <v>250867.30815482614</v>
      </c>
      <c r="AE356" s="5">
        <f t="shared" si="399"/>
        <v>-2508.6730815482615</v>
      </c>
      <c r="AF356" s="5">
        <f t="shared" si="399"/>
        <v>-27738.538213730044</v>
      </c>
      <c r="AG356" s="5">
        <f t="shared" si="420"/>
        <v>-15707.63495033234</v>
      </c>
      <c r="AH356" s="5">
        <f t="shared" ref="AH356:AH365" si="421">SUM(AD356:AG356)</f>
        <v>204912.46190921549</v>
      </c>
      <c r="AI356" s="42">
        <f t="shared" si="415"/>
        <v>0</v>
      </c>
      <c r="AJ356" s="42">
        <f t="shared" si="418"/>
        <v>24364.466419697739</v>
      </c>
      <c r="AK356" s="42">
        <f t="shared" ref="AK356:AK365" si="422">SUM(AH356:AJ356)</f>
        <v>229276.92832891323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316236.57859457965</v>
      </c>
      <c r="K357" s="11">
        <f t="shared" si="403"/>
        <v>3162.3657859457967</v>
      </c>
      <c r="L357" s="24">
        <f t="shared" si="409"/>
        <v>34966.45491373181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L'!$B$392:$AV$512, 37)</f>
        <v>35.773718451549783</v>
      </c>
      <c r="S357" s="46">
        <f>VLOOKUP(I357, '[1]Lapse Rates'!$A$4:$F$24, 6)</f>
        <v>4.8306569999999999E-4</v>
      </c>
      <c r="T357" s="33">
        <f t="shared" si="419"/>
        <v>0.79328997698410475</v>
      </c>
      <c r="U357" s="33">
        <f t="shared" si="410"/>
        <v>2.837893228706577E-2</v>
      </c>
      <c r="V357" s="39">
        <f t="shared" si="405"/>
        <v>3.8321117803481042E-4</v>
      </c>
      <c r="W357" s="32">
        <f t="shared" si="411"/>
        <v>0.76452783351900422</v>
      </c>
      <c r="X357" s="31"/>
      <c r="Y357" s="5">
        <f t="shared" si="416"/>
        <v>0</v>
      </c>
      <c r="Z357" s="5">
        <f t="shared" si="406"/>
        <v>4.7774222954916041</v>
      </c>
      <c r="AA357" s="5">
        <f t="shared" si="412"/>
        <v>0</v>
      </c>
      <c r="AB357" s="5">
        <f t="shared" si="397"/>
        <v>4.6042083265231639</v>
      </c>
      <c r="AC357" s="32"/>
      <c r="AD357" s="5">
        <f t="shared" si="417"/>
        <v>241771.6663123763</v>
      </c>
      <c r="AE357" s="5">
        <f t="shared" si="399"/>
        <v>-2417.7166631237628</v>
      </c>
      <c r="AF357" s="5">
        <f t="shared" si="399"/>
        <v>-26732.828021035319</v>
      </c>
      <c r="AG357" s="5">
        <f t="shared" si="420"/>
        <v>-17090.616012307331</v>
      </c>
      <c r="AH357" s="5">
        <f t="shared" si="421"/>
        <v>195530.5056159099</v>
      </c>
      <c r="AI357" s="42">
        <f t="shared" si="415"/>
        <v>0</v>
      </c>
      <c r="AJ357" s="42">
        <f t="shared" si="418"/>
        <v>23481.091125718867</v>
      </c>
      <c r="AK357" s="42">
        <f t="shared" si="422"/>
        <v>219011.59674162877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316236.57859457965</v>
      </c>
      <c r="K358" s="11">
        <f t="shared" si="403"/>
        <v>3162.3657859457967</v>
      </c>
      <c r="L358" s="24">
        <f t="shared" si="409"/>
        <v>34966.45491373181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L'!$B$392:$AV$512, 37)</f>
        <v>40.338249974704958</v>
      </c>
      <c r="S358" s="46">
        <f>VLOOKUP(I358, '[1]Lapse Rates'!$A$4:$F$24, 6)</f>
        <v>4.5965829999999999E-4</v>
      </c>
      <c r="T358" s="33">
        <f t="shared" si="419"/>
        <v>0.76452783351900422</v>
      </c>
      <c r="U358" s="33">
        <f t="shared" si="410"/>
        <v>3.0839714861109209E-2</v>
      </c>
      <c r="V358" s="39">
        <f t="shared" si="405"/>
        <v>3.5142156425802847E-4</v>
      </c>
      <c r="W358" s="32">
        <f t="shared" si="411"/>
        <v>0.73333669709363702</v>
      </c>
      <c r="X358" s="31"/>
      <c r="Y358" s="5">
        <f t="shared" si="416"/>
        <v>0</v>
      </c>
      <c r="Z358" s="5">
        <f t="shared" si="406"/>
        <v>4.6042083265231639</v>
      </c>
      <c r="AA358" s="5">
        <f t="shared" si="412"/>
        <v>0</v>
      </c>
      <c r="AB358" s="5">
        <f t="shared" si="397"/>
        <v>4.4163662575400391</v>
      </c>
      <c r="AC358" s="32"/>
      <c r="AD358" s="5">
        <f t="shared" si="417"/>
        <v>231907.8880467414</v>
      </c>
      <c r="AE358" s="5">
        <f t="shared" si="399"/>
        <v>-2319.0788804674139</v>
      </c>
      <c r="AF358" s="5">
        <f t="shared" si="399"/>
        <v>-25642.184555509659</v>
      </c>
      <c r="AG358" s="5">
        <f t="shared" si="420"/>
        <v>-18572.570641090937</v>
      </c>
      <c r="AH358" s="5">
        <f t="shared" si="421"/>
        <v>185374.05396967338</v>
      </c>
      <c r="AI358" s="42">
        <f t="shared" si="415"/>
        <v>0</v>
      </c>
      <c r="AJ358" s="42">
        <f t="shared" si="418"/>
        <v>22523.113852048311</v>
      </c>
      <c r="AK358" s="42">
        <f t="shared" si="422"/>
        <v>207897.1678217217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316236.57859457965</v>
      </c>
      <c r="K359" s="11">
        <f t="shared" si="403"/>
        <v>3162.3657859457967</v>
      </c>
      <c r="L359" s="24">
        <f t="shared" si="409"/>
        <v>34966.45491373181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L'!$B$392:$AV$512, 37)</f>
        <v>45.432070750090482</v>
      </c>
      <c r="S359" s="46">
        <f>VLOOKUP(I359, '[1]Lapse Rates'!$A$4:$F$24, 6)</f>
        <v>3.6747819999999998E-4</v>
      </c>
      <c r="T359" s="33">
        <f t="shared" si="419"/>
        <v>0.73333669709363702</v>
      </c>
      <c r="U359" s="33">
        <f t="shared" si="410"/>
        <v>3.3317004705995794E-2</v>
      </c>
      <c r="V359" s="39">
        <f t="shared" si="405"/>
        <v>2.6948524944191496E-4</v>
      </c>
      <c r="W359" s="32">
        <f t="shared" si="411"/>
        <v>0.69975020713819935</v>
      </c>
      <c r="X359" s="31"/>
      <c r="Y359" s="5">
        <f t="shared" si="416"/>
        <v>0</v>
      </c>
      <c r="Z359" s="5">
        <f t="shared" si="406"/>
        <v>4.4163662575400391</v>
      </c>
      <c r="AA359" s="5">
        <f t="shared" si="412"/>
        <v>0</v>
      </c>
      <c r="AB359" s="5">
        <f t="shared" si="397"/>
        <v>4.2140986749463067</v>
      </c>
      <c r="AC359" s="32"/>
      <c r="AD359" s="5">
        <f t="shared" si="417"/>
        <v>221286.61137623258</v>
      </c>
      <c r="AE359" s="5">
        <f t="shared" si="399"/>
        <v>-2212.8661137623258</v>
      </c>
      <c r="AF359" s="5">
        <f t="shared" si="399"/>
        <v>-24467.784068772344</v>
      </c>
      <c r="AG359" s="5">
        <f t="shared" si="420"/>
        <v>-20064.46642708714</v>
      </c>
      <c r="AH359" s="5">
        <f t="shared" si="421"/>
        <v>174541.49476661079</v>
      </c>
      <c r="AI359" s="42">
        <f t="shared" si="415"/>
        <v>0</v>
      </c>
      <c r="AJ359" s="42">
        <f t="shared" si="418"/>
        <v>21491.567655778199</v>
      </c>
      <c r="AK359" s="42">
        <f t="shared" si="422"/>
        <v>196033.06242238899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316236.57859457965</v>
      </c>
      <c r="K360" s="11">
        <f t="shared" si="403"/>
        <v>3162.3657859457967</v>
      </c>
      <c r="L360" s="24">
        <f t="shared" si="409"/>
        <v>34966.45491373181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L'!$B$392:$AV$512, 37)</f>
        <v>51.088757242037119</v>
      </c>
      <c r="S360" s="46">
        <f>VLOOKUP(I360, '[1]Lapse Rates'!$A$4:$F$24, 6)</f>
        <v>3.9775519999999998E-4</v>
      </c>
      <c r="T360" s="33">
        <f t="shared" si="419"/>
        <v>0.69975020713819935</v>
      </c>
      <c r="U360" s="33">
        <f t="shared" si="410"/>
        <v>3.5749368462548663E-2</v>
      </c>
      <c r="V360" s="39">
        <f t="shared" si="405"/>
        <v>2.783292835902959E-4</v>
      </c>
      <c r="W360" s="32">
        <f t="shared" si="411"/>
        <v>0.66372250939206034</v>
      </c>
      <c r="X360" s="31"/>
      <c r="Y360" s="5">
        <f t="shared" si="416"/>
        <v>0</v>
      </c>
      <c r="Z360" s="5">
        <f t="shared" si="406"/>
        <v>4.2140986749463067</v>
      </c>
      <c r="AA360" s="5">
        <f t="shared" si="412"/>
        <v>0</v>
      </c>
      <c r="AB360" s="5">
        <f t="shared" si="397"/>
        <v>3.9971294310867109</v>
      </c>
      <c r="AC360" s="32"/>
      <c r="AD360" s="5">
        <f t="shared" si="417"/>
        <v>209893.33550635393</v>
      </c>
      <c r="AE360" s="5">
        <f t="shared" si="399"/>
        <v>-2098.9333550635392</v>
      </c>
      <c r="AF360" s="5">
        <f t="shared" si="399"/>
        <v>-23208.023199886415</v>
      </c>
      <c r="AG360" s="5">
        <f t="shared" si="420"/>
        <v>-21529.306419832217</v>
      </c>
      <c r="AH360" s="5">
        <f t="shared" si="421"/>
        <v>163057.07253157176</v>
      </c>
      <c r="AI360" s="42">
        <f t="shared" si="415"/>
        <v>0</v>
      </c>
      <c r="AJ360" s="42">
        <f t="shared" si="418"/>
        <v>20385.0442541216</v>
      </c>
      <c r="AK360" s="42">
        <f t="shared" si="422"/>
        <v>183442.11678569336</v>
      </c>
    </row>
    <row r="361" spans="1:37" ht="15" x14ac:dyDescent="0.2">
      <c r="I361" s="2">
        <f t="shared" si="402"/>
        <v>16</v>
      </c>
      <c r="J361" s="11">
        <f t="shared" si="392"/>
        <v>316236.57859457965</v>
      </c>
      <c r="K361" s="11">
        <f t="shared" si="403"/>
        <v>3162.3657859457967</v>
      </c>
      <c r="L361" s="24">
        <f t="shared" si="409"/>
        <v>34966.45491373181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L'!$B$392:$AV$512, 37)</f>
        <v>57.248289769235363</v>
      </c>
      <c r="S361" s="46">
        <f>VLOOKUP(I361, '[1]Lapse Rates'!$A$4:$F$24, 6)</f>
        <v>2.516404E-4</v>
      </c>
      <c r="T361" s="33">
        <f t="shared" si="419"/>
        <v>0.66372250939206034</v>
      </c>
      <c r="U361" s="33">
        <f t="shared" si="410"/>
        <v>3.7996978544040709E-2</v>
      </c>
      <c r="V361" s="39">
        <f t="shared" si="405"/>
        <v>1.6701939775242181E-4</v>
      </c>
      <c r="W361" s="32">
        <f t="shared" si="411"/>
        <v>0.6255585114502672</v>
      </c>
      <c r="X361" s="31"/>
      <c r="Y361" s="5">
        <f t="shared" si="416"/>
        <v>0</v>
      </c>
      <c r="Z361" s="5">
        <f t="shared" si="406"/>
        <v>3.9971294310867109</v>
      </c>
      <c r="AA361" s="5">
        <f t="shared" si="412"/>
        <v>0</v>
      </c>
      <c r="AB361" s="5">
        <f t="shared" si="397"/>
        <v>3.7672947679218294</v>
      </c>
      <c r="AC361" s="32"/>
      <c r="AD361" s="5">
        <f t="shared" si="417"/>
        <v>197824.48337175068</v>
      </c>
      <c r="AE361" s="5">
        <f t="shared" si="399"/>
        <v>-1978.2448337175069</v>
      </c>
      <c r="AF361" s="5">
        <f t="shared" si="399"/>
        <v>-21873.563486526953</v>
      </c>
      <c r="AG361" s="5">
        <f t="shared" si="420"/>
        <v>-22882.882391599091</v>
      </c>
      <c r="AH361" s="5">
        <f t="shared" si="421"/>
        <v>151089.79265990714</v>
      </c>
      <c r="AI361" s="42">
        <f t="shared" si="415"/>
        <v>0</v>
      </c>
      <c r="AJ361" s="42">
        <f t="shared" si="418"/>
        <v>19212.908118978245</v>
      </c>
      <c r="AK361" s="42">
        <f t="shared" si="422"/>
        <v>170302.7007788854</v>
      </c>
    </row>
    <row r="362" spans="1:37" ht="15" x14ac:dyDescent="0.2">
      <c r="I362" s="2">
        <f t="shared" si="402"/>
        <v>17</v>
      </c>
      <c r="J362" s="11">
        <f t="shared" si="392"/>
        <v>316236.57859457965</v>
      </c>
      <c r="K362" s="11">
        <f t="shared" si="403"/>
        <v>3162.3657859457967</v>
      </c>
      <c r="L362" s="24">
        <f t="shared" si="409"/>
        <v>34966.45491373181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L'!$B$392:$AV$512, 37)</f>
        <v>64.003412599755308</v>
      </c>
      <c r="S362" s="46">
        <f>VLOOKUP(I362, '[1]Lapse Rates'!$A$4:$F$24, 6)</f>
        <v>2.7508159999999998E-4</v>
      </c>
      <c r="T362" s="33">
        <f t="shared" si="419"/>
        <v>0.6255585114502672</v>
      </c>
      <c r="U362" s="33">
        <f t="shared" si="410"/>
        <v>4.0037879513640205E-2</v>
      </c>
      <c r="V362" s="39">
        <f t="shared" si="405"/>
        <v>1.720796362233578E-4</v>
      </c>
      <c r="W362" s="32">
        <f t="shared" si="411"/>
        <v>0.58534855230040361</v>
      </c>
      <c r="X362" s="31"/>
      <c r="Y362" s="5">
        <f t="shared" si="416"/>
        <v>0</v>
      </c>
      <c r="Z362" s="5">
        <f t="shared" si="406"/>
        <v>3.7672947679218294</v>
      </c>
      <c r="AA362" s="5">
        <f t="shared" si="412"/>
        <v>0</v>
      </c>
      <c r="AB362" s="5">
        <f t="shared" si="397"/>
        <v>3.5251387330331978</v>
      </c>
      <c r="AC362" s="32"/>
      <c r="AD362" s="5">
        <f t="shared" si="417"/>
        <v>185108.62346477</v>
      </c>
      <c r="AE362" s="5">
        <f t="shared" si="399"/>
        <v>-1851.0862346477002</v>
      </c>
      <c r="AF362" s="5">
        <f t="shared" si="399"/>
        <v>-20467.56376283025</v>
      </c>
      <c r="AG362" s="5">
        <f t="shared" si="420"/>
        <v>-24111.972141620026</v>
      </c>
      <c r="AH362" s="5">
        <f t="shared" si="421"/>
        <v>138678.00132567203</v>
      </c>
      <c r="AI362" s="42">
        <f t="shared" si="415"/>
        <v>0</v>
      </c>
      <c r="AJ362" s="42">
        <f t="shared" si="418"/>
        <v>17977.933973891733</v>
      </c>
      <c r="AK362" s="42">
        <f t="shared" si="422"/>
        <v>156655.93529956375</v>
      </c>
    </row>
    <row r="363" spans="1:37" ht="15" x14ac:dyDescent="0.2">
      <c r="I363" s="2">
        <f t="shared" si="402"/>
        <v>18</v>
      </c>
      <c r="J363" s="11">
        <f t="shared" si="392"/>
        <v>316236.57859457965</v>
      </c>
      <c r="K363" s="11">
        <f t="shared" si="403"/>
        <v>3162.3657859457967</v>
      </c>
      <c r="L363" s="24">
        <f t="shared" si="409"/>
        <v>34966.45491373181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L'!$B$392:$AV$512, 37)</f>
        <v>71.587924744348314</v>
      </c>
      <c r="S363" s="46">
        <f>VLOOKUP(I363, '[1]Lapse Rates'!$A$4:$F$24, 6)</f>
        <v>2.0998619999999999E-4</v>
      </c>
      <c r="T363" s="33">
        <f t="shared" si="419"/>
        <v>0.58534855230040361</v>
      </c>
      <c r="U363" s="33">
        <f t="shared" si="410"/>
        <v>4.1903888111294529E-2</v>
      </c>
      <c r="V363" s="39">
        <f t="shared" si="405"/>
        <v>1.2291511817306302E-4</v>
      </c>
      <c r="W363" s="32">
        <f t="shared" si="411"/>
        <v>0.543321749070936</v>
      </c>
      <c r="X363" s="31"/>
      <c r="Y363" s="5">
        <f t="shared" si="416"/>
        <v>0</v>
      </c>
      <c r="Z363" s="5">
        <f t="shared" si="416"/>
        <v>3.5251387330331978</v>
      </c>
      <c r="AA363" s="5">
        <f t="shared" si="412"/>
        <v>0</v>
      </c>
      <c r="AB363" s="5">
        <f t="shared" si="397"/>
        <v>3.2720411362124073</v>
      </c>
      <c r="AC363" s="32"/>
      <c r="AD363" s="5">
        <f t="shared" si="417"/>
        <v>171818.21100221554</v>
      </c>
      <c r="AE363" s="5">
        <f t="shared" si="399"/>
        <v>-1718.1821100221555</v>
      </c>
      <c r="AF363" s="5">
        <f t="shared" si="399"/>
        <v>-18998.035442538792</v>
      </c>
      <c r="AG363" s="5">
        <f t="shared" si="420"/>
        <v>-25235.736633376793</v>
      </c>
      <c r="AH363" s="5">
        <f t="shared" si="421"/>
        <v>125866.2568162778</v>
      </c>
      <c r="AI363" s="42">
        <f t="shared" si="415"/>
        <v>0</v>
      </c>
      <c r="AJ363" s="42">
        <f t="shared" si="418"/>
        <v>16687.158650433885</v>
      </c>
      <c r="AK363" s="42">
        <f t="shared" si="422"/>
        <v>142553.41546671168</v>
      </c>
    </row>
    <row r="364" spans="1:37" ht="15" x14ac:dyDescent="0.2">
      <c r="I364" s="2">
        <f t="shared" si="402"/>
        <v>19</v>
      </c>
      <c r="J364" s="11">
        <f t="shared" si="392"/>
        <v>316236.57859457965</v>
      </c>
      <c r="K364" s="11">
        <f t="shared" si="403"/>
        <v>3162.3657859457967</v>
      </c>
      <c r="L364" s="24">
        <f t="shared" si="409"/>
        <v>34966.45491373181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L'!$B$392:$AV$512, 37)</f>
        <v>80.092531302746465</v>
      </c>
      <c r="S364" s="46">
        <f>VLOOKUP(I364, '[1]Lapse Rates'!$A$4:$F$24, 6)</f>
        <v>1.6037285799999999E-2</v>
      </c>
      <c r="T364" s="33">
        <f t="shared" si="419"/>
        <v>0.543321749070936</v>
      </c>
      <c r="U364" s="33">
        <f t="shared" si="410"/>
        <v>4.3516014194926907E-2</v>
      </c>
      <c r="V364" s="39">
        <f t="shared" si="405"/>
        <v>8.7134061712064847E-3</v>
      </c>
      <c r="W364" s="32">
        <f t="shared" si="411"/>
        <v>0.49109232870480263</v>
      </c>
      <c r="X364" s="31"/>
      <c r="Y364" s="5">
        <f t="shared" si="416"/>
        <v>0</v>
      </c>
      <c r="Z364" s="5">
        <f t="shared" si="416"/>
        <v>3.2720411362124073</v>
      </c>
      <c r="AA364" s="5">
        <f t="shared" si="412"/>
        <v>0</v>
      </c>
      <c r="AB364" s="5">
        <f t="shared" si="397"/>
        <v>2.9575004202356459</v>
      </c>
      <c r="AC364" s="32"/>
      <c r="AD364" s="5">
        <f t="shared" si="417"/>
        <v>155301.35780365145</v>
      </c>
      <c r="AE364" s="5">
        <f t="shared" si="399"/>
        <v>-1553.0135780365147</v>
      </c>
      <c r="AF364" s="5">
        <f t="shared" si="399"/>
        <v>-17171.757770136042</v>
      </c>
      <c r="AG364" s="5">
        <f t="shared" si="420"/>
        <v>-26206.605712596636</v>
      </c>
      <c r="AH364" s="5">
        <f t="shared" si="421"/>
        <v>110369.98074288228</v>
      </c>
      <c r="AI364" s="42">
        <f t="shared" si="415"/>
        <v>0</v>
      </c>
      <c r="AJ364" s="42">
        <f t="shared" si="418"/>
        <v>15083.03355576829</v>
      </c>
      <c r="AK364" s="42">
        <f t="shared" si="422"/>
        <v>125453.01429865057</v>
      </c>
    </row>
    <row r="365" spans="1:37" ht="15" x14ac:dyDescent="0.2">
      <c r="I365" s="2">
        <f t="shared" si="402"/>
        <v>20</v>
      </c>
      <c r="J365" s="11">
        <f t="shared" si="392"/>
        <v>316236.57859457965</v>
      </c>
      <c r="K365" s="11">
        <f t="shared" si="403"/>
        <v>3162.3657859457967</v>
      </c>
      <c r="L365" s="24">
        <f t="shared" si="409"/>
        <v>34966.45491373181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L'!$B$392:$AV$512, 37)</f>
        <v>89.663958146480624</v>
      </c>
      <c r="S365" s="46">
        <f>VLOOKUP(I365, '[1]Lapse Rates'!$A$4:$F$24, 6)</f>
        <v>0</v>
      </c>
      <c r="T365" s="33">
        <f t="shared" si="419"/>
        <v>0.49109232870480263</v>
      </c>
      <c r="U365" s="33">
        <f t="shared" si="410"/>
        <v>4.4033282007045128E-2</v>
      </c>
      <c r="V365" s="39">
        <f t="shared" si="405"/>
        <v>0</v>
      </c>
      <c r="W365" s="32">
        <f t="shared" si="411"/>
        <v>0.44705904669775748</v>
      </c>
      <c r="X365" s="31"/>
      <c r="Y365" s="5">
        <f t="shared" si="416"/>
        <v>0</v>
      </c>
      <c r="Z365" s="5">
        <f t="shared" si="416"/>
        <v>2.9575004202356459</v>
      </c>
      <c r="AA365" s="5">
        <f t="shared" si="412"/>
        <v>0</v>
      </c>
      <c r="AB365" s="5">
        <f t="shared" si="397"/>
        <v>2.692319226337438</v>
      </c>
      <c r="AC365" s="32"/>
      <c r="AD365" s="5">
        <f>$W365*J365</f>
        <v>141376.42335745323</v>
      </c>
      <c r="AE365" s="5">
        <f t="shared" si="399"/>
        <v>-1413.7642335745325</v>
      </c>
      <c r="AF365" s="5">
        <f t="shared" si="399"/>
        <v>-15632.070000133061</v>
      </c>
      <c r="AG365" s="5">
        <f t="shared" si="420"/>
        <v>-26518.119389820782</v>
      </c>
      <c r="AH365" s="5">
        <f t="shared" si="421"/>
        <v>97812.469733924852</v>
      </c>
      <c r="AI365" s="42">
        <f t="shared" si="415"/>
        <v>0</v>
      </c>
      <c r="AJ365" s="42">
        <f t="shared" si="418"/>
        <v>13730.626990843728</v>
      </c>
      <c r="AK365" s="42">
        <f t="shared" si="422"/>
        <v>111543.09672476858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5204687.1626725448</v>
      </c>
      <c r="AE368" s="21">
        <f t="shared" ref="AE368:AK368" si="423">SUM(AE345:AE365)</f>
        <v>-172258.10140496356</v>
      </c>
      <c r="AF368" s="21">
        <f t="shared" si="423"/>
        <v>-550462.79269947531</v>
      </c>
      <c r="AG368" s="21">
        <f t="shared" si="423"/>
        <v>-321627.00329932483</v>
      </c>
      <c r="AH368" s="21">
        <f t="shared" si="423"/>
        <v>4160339.2652687817</v>
      </c>
      <c r="AI368" s="21">
        <f t="shared" si="423"/>
        <v>0</v>
      </c>
      <c r="AJ368" s="21">
        <f t="shared" si="423"/>
        <v>475077.06506688922</v>
      </c>
      <c r="AK368" s="21">
        <f t="shared" si="423"/>
        <v>4635416.3303356702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2638506.6389532797</v>
      </c>
      <c r="AE370" s="21">
        <f t="shared" ref="AE370:AK370" si="424">AE345+NPV($D$6,AE346:AE365)</f>
        <v>-146875.11742194166</v>
      </c>
      <c r="AF370" s="21">
        <f t="shared" si="424"/>
        <v>-269801.72276165197</v>
      </c>
      <c r="AG370" s="21">
        <f t="shared" si="424"/>
        <v>-111179.55911525569</v>
      </c>
      <c r="AH370" s="21">
        <f t="shared" si="424"/>
        <v>2110650.2396544293</v>
      </c>
      <c r="AI370" s="21">
        <f t="shared" si="424"/>
        <v>0</v>
      </c>
      <c r="AJ370" s="21">
        <f t="shared" si="424"/>
        <v>225819.81908411006</v>
      </c>
      <c r="AK370" s="21">
        <f t="shared" si="424"/>
        <v>2336470.0587385399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3889018.0667768107</v>
      </c>
      <c r="AE372" s="21">
        <f t="shared" ref="AE372:AK372" si="425">AE345+NPV($D$7,AE346:AE365)</f>
        <v>-159211.10008542688</v>
      </c>
      <c r="AF372" s="21">
        <f t="shared" si="425"/>
        <v>-406201.37125782575</v>
      </c>
      <c r="AG372" s="21">
        <f t="shared" si="425"/>
        <v>-207391.97183306236</v>
      </c>
      <c r="AH372" s="21">
        <f t="shared" si="425"/>
        <v>3116213.6236004969</v>
      </c>
      <c r="AI372" s="21">
        <f t="shared" si="425"/>
        <v>0</v>
      </c>
      <c r="AJ372" s="21">
        <f t="shared" si="425"/>
        <v>347287.26386208349</v>
      </c>
      <c r="AK372" s="21">
        <f t="shared" si="425"/>
        <v>3463500.8874625796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330260.15756643581</v>
      </c>
    </row>
    <row r="375" spans="1:39" ht="15" x14ac:dyDescent="0.2">
      <c r="G375" s="58" t="s">
        <v>121</v>
      </c>
      <c r="H375" s="57"/>
      <c r="I375" s="57"/>
      <c r="J375" s="11">
        <f>H$374</f>
        <v>330260.15756643581</v>
      </c>
      <c r="K375" s="11">
        <f>J375*$C$10</f>
        <v>132104.06302657432</v>
      </c>
      <c r="L375" s="24">
        <f>$C$384</f>
        <v>46414.884288156478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330260.15756643581</v>
      </c>
      <c r="AE375" s="5">
        <f>-$W375*K375</f>
        <v>-132104.06302657432</v>
      </c>
      <c r="AF375" s="5">
        <f>-$W375*L375</f>
        <v>-46414.884288156478</v>
      </c>
      <c r="AG375" s="5"/>
      <c r="AH375" s="5">
        <f>SUM(AD375:AG375)</f>
        <v>151741.21025170502</v>
      </c>
      <c r="AI375" s="42">
        <f>Y375-AA375</f>
        <v>0</v>
      </c>
      <c r="AJ375" s="42"/>
      <c r="AK375" s="42">
        <f>SUM(AH375:AJ375)</f>
        <v>151741.21025170502</v>
      </c>
      <c r="AL375" s="6" t="s">
        <v>39</v>
      </c>
      <c r="AM375" s="36">
        <f>AK402</f>
        <v>3642210.0405473439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330260.15756643581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L'!$B$392:$AV$512, 40)</f>
        <v>11.620004548548501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1.16200045485485E-2</v>
      </c>
      <c r="V376" s="39">
        <f>MIN(S376*T376,T376-U376)</f>
        <v>1.1402544E-3</v>
      </c>
      <c r="W376" s="32">
        <f>T376-SUM(U376:V376)</f>
        <v>0.98723974105145151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5.9454440201367458</v>
      </c>
      <c r="AC376" s="32"/>
      <c r="AD376" s="5">
        <f t="shared" ref="AD376:AD378" si="434">$W376*J376</f>
        <v>326045.95243549964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-6997.9037192678143</v>
      </c>
      <c r="AH376" s="5">
        <f t="shared" ref="AH376:AH384" si="436">SUM(AD376:AG376)</f>
        <v>319048.04871623183</v>
      </c>
      <c r="AI376" s="42">
        <f>-M376*$W375*(N376-N375)/1000</f>
        <v>0</v>
      </c>
      <c r="AJ376" s="42">
        <f>$D$6*SUM(Y376:Z376,AD376:AE376)</f>
        <v>31985.698720571516</v>
      </c>
      <c r="AK376" s="42">
        <f t="shared" ref="AK376" si="437">SUM(AH376:AJ376)</f>
        <v>351033.74743680336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330260.15756643581</v>
      </c>
      <c r="K377" s="11">
        <f t="shared" ref="K377:K395" si="439">J377*$C$11</f>
        <v>3302.6015756643583</v>
      </c>
      <c r="L377" s="24">
        <f>$C$385</f>
        <v>36507.079561163402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L'!$B$392:$AV$512, 40)</f>
        <v>12.748306764213638</v>
      </c>
      <c r="S377" s="46">
        <f>VLOOKUP(I377, '[1]Lapse Rates'!$A$4:$F$24, 6)</f>
        <v>1.1150343000000001E-3</v>
      </c>
      <c r="T377" s="33">
        <f t="shared" ref="T377:T379" si="440">W376</f>
        <v>0.98723974105145151</v>
      </c>
      <c r="U377" s="33">
        <f>T377*R377/1000</f>
        <v>1.258563506874674E-2</v>
      </c>
      <c r="V377" s="39">
        <f t="shared" ref="V377:V395" si="441">MIN(S377*T377,T377-U377)</f>
        <v>1.1008061735954867E-3</v>
      </c>
      <c r="W377" s="32">
        <f>T377-SUM(U377:V377)</f>
        <v>0.97355329980910932</v>
      </c>
      <c r="X377" s="32"/>
      <c r="Y377" s="5">
        <f t="shared" ref="Y377:Z392" si="442">AA376</f>
        <v>0</v>
      </c>
      <c r="Z377" s="5">
        <f t="shared" si="442"/>
        <v>5.9454440201367458</v>
      </c>
      <c r="AA377" s="5">
        <f>O377*W377</f>
        <v>0</v>
      </c>
      <c r="AB377" s="5">
        <f t="shared" si="433"/>
        <v>5.863020301907401</v>
      </c>
      <c r="AC377" s="32"/>
      <c r="AD377" s="5">
        <f t="shared" si="434"/>
        <v>321525.86619427998</v>
      </c>
      <c r="AE377" s="5">
        <f t="shared" si="435"/>
        <v>-3215.2586619427998</v>
      </c>
      <c r="AF377" s="5">
        <f t="shared" si="435"/>
        <v>-35541.58777316432</v>
      </c>
      <c r="AG377" s="5">
        <f t="shared" ref="AG377:AG380" si="443">-U377*M377</f>
        <v>-7579.4344218162805</v>
      </c>
      <c r="AH377" s="5">
        <f t="shared" si="436"/>
        <v>275189.58533735661</v>
      </c>
      <c r="AI377" s="42">
        <f>-M377*($W376*N377-$W375*N376)/1000</f>
        <v>0</v>
      </c>
      <c r="AJ377" s="42">
        <f t="shared" ref="AJ377:AJ378" si="444">$D$6*SUM(Y377:Z377,AD377:AE377)</f>
        <v>31226.853846980659</v>
      </c>
      <c r="AK377" s="42">
        <f>SUM(AH377:AJ377)</f>
        <v>306416.43918433727</v>
      </c>
      <c r="AL377" s="48" t="s">
        <v>59</v>
      </c>
      <c r="AM377" s="54">
        <f>AK402/AD402</f>
        <v>0.89379297781420253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330260.15756643581</v>
      </c>
      <c r="K378" s="11">
        <f t="shared" si="439"/>
        <v>3302.6015756643583</v>
      </c>
      <c r="L378" s="24">
        <f t="shared" ref="L378:L395" si="445">$C$385</f>
        <v>36507.079561163402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L'!$B$392:$AV$512, 40)</f>
        <v>13.951015744719168</v>
      </c>
      <c r="S378" s="46">
        <f>VLOOKUP(I378, '[1]Lapse Rates'!$A$4:$F$24, 6)</f>
        <v>9.1335750000000001E-4</v>
      </c>
      <c r="T378" s="33">
        <f t="shared" si="440"/>
        <v>0.97355329980910932</v>
      </c>
      <c r="U378" s="33">
        <f t="shared" ref="U378:U395" si="446">T378*R378/1000</f>
        <v>1.3582057413960184E-2</v>
      </c>
      <c r="V378" s="39">
        <f t="shared" si="441"/>
        <v>8.8920220803039853E-4</v>
      </c>
      <c r="W378" s="32">
        <f t="shared" ref="W378:W395" si="447">T378-SUM(U378:V378)</f>
        <v>0.95908204018711873</v>
      </c>
      <c r="X378" s="32"/>
      <c r="Y378" s="5">
        <f t="shared" si="442"/>
        <v>0</v>
      </c>
      <c r="Z378" s="5">
        <f t="shared" si="442"/>
        <v>5.863020301907401</v>
      </c>
      <c r="AA378" s="5">
        <f t="shared" ref="AA378:AA395" si="448">O378*W378</f>
        <v>0</v>
      </c>
      <c r="AB378" s="5">
        <f t="shared" si="433"/>
        <v>5.7758701797984831</v>
      </c>
      <c r="AC378" s="32"/>
      <c r="AD378" s="5">
        <f t="shared" si="434"/>
        <v>316746.58571133658</v>
      </c>
      <c r="AE378" s="5">
        <f t="shared" si="435"/>
        <v>-3167.4658571133659</v>
      </c>
      <c r="AF378" s="5">
        <f>-$W378*L378</f>
        <v>-35013.284346794062</v>
      </c>
      <c r="AG378" s="5">
        <f t="shared" si="443"/>
        <v>-8179.5088543518277</v>
      </c>
      <c r="AH378" s="5">
        <f t="shared" si="436"/>
        <v>270386.32665307733</v>
      </c>
      <c r="AI378" s="42">
        <f>-M378*($W377*N378-$W376*N377)/1000</f>
        <v>0</v>
      </c>
      <c r="AJ378" s="42">
        <f t="shared" si="444"/>
        <v>30762.686819990919</v>
      </c>
      <c r="AK378" s="42">
        <f t="shared" ref="AK378:AK385" si="449">SUM(AH378:AJ378)</f>
        <v>301149.01347306825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330260.15756643581</v>
      </c>
      <c r="K379" s="11">
        <f t="shared" si="439"/>
        <v>3302.6015756643583</v>
      </c>
      <c r="L379" s="24">
        <f t="shared" si="445"/>
        <v>36507.079561163402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L'!$B$392:$AV$512, 40)</f>
        <v>15.227940546970663</v>
      </c>
      <c r="S379" s="46">
        <f>VLOOKUP(I379, '[1]Lapse Rates'!$A$4:$F$24, 6)</f>
        <v>8.7679360000000005E-4</v>
      </c>
      <c r="T379" s="33">
        <f t="shared" si="440"/>
        <v>0.95908204018711873</v>
      </c>
      <c r="U379" s="33">
        <f t="shared" si="446"/>
        <v>1.4604844287636771E-2</v>
      </c>
      <c r="V379" s="39">
        <f t="shared" si="441"/>
        <v>8.4091699471100859E-4</v>
      </c>
      <c r="W379" s="32">
        <f t="shared" si="447"/>
        <v>0.94363627890477098</v>
      </c>
      <c r="X379" s="32"/>
      <c r="Y379" s="5">
        <f>AA378</f>
        <v>0</v>
      </c>
      <c r="Z379" s="5">
        <f t="shared" si="442"/>
        <v>5.7758701797984831</v>
      </c>
      <c r="AA379" s="5">
        <f t="shared" si="448"/>
        <v>0</v>
      </c>
      <c r="AB379" s="5">
        <f t="shared" si="433"/>
        <v>5.6828513260854132</v>
      </c>
      <c r="AC379" s="32"/>
      <c r="AD379" s="5">
        <f>$W379*J379</f>
        <v>311645.4661564948</v>
      </c>
      <c r="AE379" s="5">
        <f t="shared" si="435"/>
        <v>-3116.4546615649483</v>
      </c>
      <c r="AF379" s="5">
        <f t="shared" si="435"/>
        <v>-34449.404710776653</v>
      </c>
      <c r="AG379" s="5">
        <f t="shared" si="443"/>
        <v>-8795.460770499205</v>
      </c>
      <c r="AH379" s="5">
        <f t="shared" si="436"/>
        <v>265284.14601365401</v>
      </c>
      <c r="AI379" s="42">
        <f t="shared" ref="AI379:AI395" si="451">-M379*($W378*N379-$W377*N378)/1000</f>
        <v>0</v>
      </c>
      <c r="AJ379" s="42">
        <f>$D$6*SUM(Y379:Z379,AD379:AE379)</f>
        <v>30267.26264051726</v>
      </c>
      <c r="AK379" s="42">
        <f t="shared" si="449"/>
        <v>295551.40865417127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330260.15756643581</v>
      </c>
      <c r="K380" s="11">
        <f t="shared" si="439"/>
        <v>3302.6015756643583</v>
      </c>
      <c r="L380" s="24">
        <f t="shared" si="445"/>
        <v>36507.079561163402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L'!$B$392:$AV$512, 40)</f>
        <v>16.663380927014348</v>
      </c>
      <c r="S380" s="46">
        <f>VLOOKUP(I380, '[1]Lapse Rates'!$A$4:$F$24, 6)</f>
        <v>8.7786349999999995E-4</v>
      </c>
      <c r="T380" s="33">
        <f>W379</f>
        <v>0.94363627890477098</v>
      </c>
      <c r="U380" s="33">
        <f t="shared" si="446"/>
        <v>1.5724170771940552E-2</v>
      </c>
      <c r="V380" s="39">
        <f t="shared" si="441"/>
        <v>8.2838384652631836E-4</v>
      </c>
      <c r="W380" s="32">
        <f t="shared" si="447"/>
        <v>0.92708372428630414</v>
      </c>
      <c r="X380" s="32"/>
      <c r="Y380" s="5">
        <f t="shared" ref="Y380:Z395" si="452">AA379</f>
        <v>0</v>
      </c>
      <c r="Z380" s="5">
        <f t="shared" si="442"/>
        <v>5.6828513260854132</v>
      </c>
      <c r="AA380" s="5">
        <f t="shared" si="448"/>
        <v>0</v>
      </c>
      <c r="AB380" s="5">
        <f t="shared" si="433"/>
        <v>5.5831670419321666</v>
      </c>
      <c r="AC380" s="32"/>
      <c r="AD380" s="5">
        <f t="shared" ref="AD380:AD394" si="453">$W380*J380</f>
        <v>306178.81686007296</v>
      </c>
      <c r="AE380" s="5">
        <f t="shared" si="435"/>
        <v>-3061.7881686007295</v>
      </c>
      <c r="AF380" s="5">
        <f t="shared" si="435"/>
        <v>-33845.119282379783</v>
      </c>
      <c r="AG380" s="5">
        <f t="shared" si="443"/>
        <v>-9469.5516398149866</v>
      </c>
      <c r="AH380" s="5">
        <f t="shared" si="436"/>
        <v>259802.35776927747</v>
      </c>
      <c r="AI380" s="42">
        <f t="shared" si="451"/>
        <v>0</v>
      </c>
      <c r="AJ380" s="42">
        <f t="shared" ref="AJ380:AJ395" si="454">$D$6*SUM(Y380:Z380,AD380:AE380)</f>
        <v>29736.338002348519</v>
      </c>
      <c r="AK380" s="42">
        <f t="shared" si="449"/>
        <v>289538.69577162596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330260.15756643581</v>
      </c>
      <c r="K381" s="11">
        <f t="shared" si="439"/>
        <v>3302.6015756643583</v>
      </c>
      <c r="L381" s="24">
        <f t="shared" si="445"/>
        <v>36507.079561163402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L'!$B$392:$AV$512, 40)</f>
        <v>18.473978778044646</v>
      </c>
      <c r="S381" s="46">
        <f>VLOOKUP(I381, '[1]Lapse Rates'!$A$4:$F$24, 6)</f>
        <v>8.7081910000000003E-4</v>
      </c>
      <c r="T381" s="33">
        <f t="shared" ref="T381:T395" si="455">W380</f>
        <v>0.92708372428630414</v>
      </c>
      <c r="U381" s="33">
        <f t="shared" si="446"/>
        <v>1.7126925047935778E-2</v>
      </c>
      <c r="V381" s="39">
        <f t="shared" si="441"/>
        <v>8.0732221440764753E-4</v>
      </c>
      <c r="W381" s="32">
        <f t="shared" si="447"/>
        <v>0.90914947702396076</v>
      </c>
      <c r="X381" s="32"/>
      <c r="Y381" s="5">
        <f t="shared" si="452"/>
        <v>0</v>
      </c>
      <c r="Z381" s="5">
        <f t="shared" si="442"/>
        <v>5.5831670419321666</v>
      </c>
      <c r="AA381" s="5">
        <f t="shared" si="448"/>
        <v>0</v>
      </c>
      <c r="AB381" s="5">
        <f t="shared" si="433"/>
        <v>5.4751618039866283</v>
      </c>
      <c r="AC381" s="32"/>
      <c r="AD381" s="5">
        <f t="shared" si="453"/>
        <v>300255.84953337599</v>
      </c>
      <c r="AE381" s="5">
        <f t="shared" si="435"/>
        <v>-3002.5584953337602</v>
      </c>
      <c r="AF381" s="5">
        <f t="shared" si="435"/>
        <v>-33190.392290703836</v>
      </c>
      <c r="AG381" s="5">
        <f>-U381*M381</f>
        <v>-10314.330944693316</v>
      </c>
      <c r="AH381" s="5">
        <f t="shared" si="436"/>
        <v>253748.56780264506</v>
      </c>
      <c r="AI381" s="42">
        <f t="shared" si="451"/>
        <v>0</v>
      </c>
      <c r="AJ381" s="42">
        <f t="shared" si="454"/>
        <v>29161.095559518759</v>
      </c>
      <c r="AK381" s="42">
        <f t="shared" si="449"/>
        <v>282909.66336216382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330260.15756643581</v>
      </c>
      <c r="K382" s="11">
        <f t="shared" si="439"/>
        <v>3302.6015756643583</v>
      </c>
      <c r="L382" s="24">
        <f t="shared" si="445"/>
        <v>36507.079561163402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L'!$B$392:$AV$512, 40)</f>
        <v>20.342452565795838</v>
      </c>
      <c r="S382" s="46">
        <f>VLOOKUP(I382, '[1]Lapse Rates'!$A$4:$F$24, 6)</f>
        <v>7.8743759999999998E-4</v>
      </c>
      <c r="T382" s="33">
        <f t="shared" si="455"/>
        <v>0.90914947702396076</v>
      </c>
      <c r="U382" s="33">
        <f t="shared" si="446"/>
        <v>1.8494330111578017E-2</v>
      </c>
      <c r="V382" s="39">
        <f t="shared" si="441"/>
        <v>7.1589848222900279E-4</v>
      </c>
      <c r="W382" s="32">
        <f t="shared" si="447"/>
        <v>0.88993924843015371</v>
      </c>
      <c r="X382" s="32"/>
      <c r="Y382" s="5">
        <f t="shared" si="452"/>
        <v>0</v>
      </c>
      <c r="Z382" s="5">
        <f t="shared" si="442"/>
        <v>5.4751618039866283</v>
      </c>
      <c r="AA382" s="5">
        <f t="shared" si="448"/>
        <v>0</v>
      </c>
      <c r="AB382" s="5">
        <f t="shared" si="433"/>
        <v>5.35947223642843</v>
      </c>
      <c r="AC382" s="32"/>
      <c r="AD382" s="5">
        <f t="shared" si="453"/>
        <v>293911.47641109803</v>
      </c>
      <c r="AE382" s="5">
        <f t="shared" si="435"/>
        <v>-2939.1147641109806</v>
      </c>
      <c r="AF382" s="5">
        <f t="shared" si="435"/>
        <v>-32489.082947041585</v>
      </c>
      <c r="AG382" s="5">
        <f t="shared" ref="AG382:AG395" si="456">-U382*M382</f>
        <v>-11137.821928765517</v>
      </c>
      <c r="AH382" s="5">
        <f t="shared" si="436"/>
        <v>247345.45677117995</v>
      </c>
      <c r="AI382" s="42">
        <f t="shared" si="451"/>
        <v>0</v>
      </c>
      <c r="AJ382" s="42">
        <f t="shared" si="454"/>
        <v>28544.925790942401</v>
      </c>
      <c r="AK382" s="42">
        <f t="shared" si="449"/>
        <v>275890.38256212237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330260.15756643581</v>
      </c>
      <c r="K383" s="11">
        <f t="shared" si="439"/>
        <v>3302.6015756643583</v>
      </c>
      <c r="L383" s="24">
        <f t="shared" si="445"/>
        <v>36507.079561163402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L'!$B$392:$AV$512, 40)</f>
        <v>22.49454685768367</v>
      </c>
      <c r="S383" s="46">
        <f>VLOOKUP(I383, '[1]Lapse Rates'!$A$4:$F$24, 6)</f>
        <v>7.0183349999999997E-4</v>
      </c>
      <c r="T383" s="33">
        <f t="shared" si="455"/>
        <v>0.88993924843015371</v>
      </c>
      <c r="U383" s="33">
        <f t="shared" si="446"/>
        <v>2.001878012430388E-2</v>
      </c>
      <c r="V383" s="39">
        <f t="shared" si="441"/>
        <v>6.2458917751310431E-4</v>
      </c>
      <c r="W383" s="32">
        <f t="shared" si="447"/>
        <v>0.86929587912833672</v>
      </c>
      <c r="X383" s="32"/>
      <c r="Y383" s="5">
        <f t="shared" si="452"/>
        <v>0</v>
      </c>
      <c r="Z383" s="5">
        <f t="shared" si="442"/>
        <v>5.35947223642843</v>
      </c>
      <c r="AA383" s="5">
        <f t="shared" si="448"/>
        <v>0</v>
      </c>
      <c r="AB383" s="5">
        <f t="shared" si="433"/>
        <v>5.235151879915791</v>
      </c>
      <c r="AC383" s="32"/>
      <c r="AD383" s="5">
        <f t="shared" si="453"/>
        <v>287093.7940127778</v>
      </c>
      <c r="AE383" s="5">
        <f t="shared" si="435"/>
        <v>-2870.9379401277783</v>
      </c>
      <c r="AF383" s="5">
        <f t="shared" si="435"/>
        <v>-31735.453821529674</v>
      </c>
      <c r="AG383" s="5">
        <f t="shared" si="456"/>
        <v>-12055.889935479401</v>
      </c>
      <c r="AH383" s="5">
        <f t="shared" si="436"/>
        <v>240431.51231564092</v>
      </c>
      <c r="AI383" s="42">
        <f t="shared" si="451"/>
        <v>0</v>
      </c>
      <c r="AJ383" s="42">
        <f t="shared" si="454"/>
        <v>27882.787944953361</v>
      </c>
      <c r="AK383" s="42">
        <f t="shared" si="449"/>
        <v>268314.30026059429</v>
      </c>
    </row>
    <row r="384" spans="1:39" ht="15" x14ac:dyDescent="0.2">
      <c r="A384" s="12"/>
      <c r="B384" s="13">
        <v>1</v>
      </c>
      <c r="C384" s="10">
        <f>$H$374*0.14+$B$387</f>
        <v>46414.884288156478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330260.15756643581</v>
      </c>
      <c r="K384" s="11">
        <f t="shared" si="439"/>
        <v>3302.6015756643583</v>
      </c>
      <c r="L384" s="24">
        <f t="shared" si="445"/>
        <v>36507.079561163402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L'!$B$392:$AV$512, 40)</f>
        <v>24.974067218048312</v>
      </c>
      <c r="S384" s="46">
        <f>VLOOKUP(I384, '[1]Lapse Rates'!$A$4:$F$24, 6)</f>
        <v>6.5742610000000005E-4</v>
      </c>
      <c r="T384" s="33">
        <f t="shared" si="455"/>
        <v>0.86929587912833672</v>
      </c>
      <c r="U384" s="33">
        <f t="shared" si="446"/>
        <v>2.1709853717723483E-2</v>
      </c>
      <c r="V384" s="39">
        <f t="shared" si="441"/>
        <v>5.7149779956141384E-4</v>
      </c>
      <c r="W384" s="32">
        <f t="shared" si="447"/>
        <v>0.84701452761105178</v>
      </c>
      <c r="X384" s="32"/>
      <c r="Y384" s="5">
        <f t="shared" si="452"/>
        <v>0</v>
      </c>
      <c r="Z384" s="5">
        <f t="shared" si="442"/>
        <v>5.235151879915791</v>
      </c>
      <c r="AA384" s="5">
        <f t="shared" si="448"/>
        <v>0</v>
      </c>
      <c r="AB384" s="5">
        <f t="shared" si="433"/>
        <v>5.1009671194867607</v>
      </c>
      <c r="AC384" s="32"/>
      <c r="AD384" s="5">
        <f t="shared" si="453"/>
        <v>279735.15134988615</v>
      </c>
      <c r="AE384" s="5">
        <f t="shared" si="435"/>
        <v>-2797.3515134988616</v>
      </c>
      <c r="AF384" s="5">
        <f t="shared" si="435"/>
        <v>-30922.026748957902</v>
      </c>
      <c r="AG384" s="5">
        <f t="shared" si="456"/>
        <v>-13074.303494570895</v>
      </c>
      <c r="AH384" s="5">
        <f t="shared" si="436"/>
        <v>232941.46959285848</v>
      </c>
      <c r="AI384" s="42">
        <f t="shared" si="451"/>
        <v>0</v>
      </c>
      <c r="AJ384" s="42">
        <f t="shared" si="454"/>
        <v>27168.111732349011</v>
      </c>
      <c r="AK384" s="42">
        <f t="shared" si="449"/>
        <v>260109.58132520749</v>
      </c>
    </row>
    <row r="385" spans="1:37" ht="15" x14ac:dyDescent="0.2">
      <c r="A385" s="12"/>
      <c r="B385" s="70" t="s">
        <v>49</v>
      </c>
      <c r="C385" s="10">
        <f>$H$374*0.11+$B$387</f>
        <v>36507.079561163402</v>
      </c>
      <c r="D385" s="1"/>
      <c r="E385" s="1"/>
      <c r="F385" s="1"/>
      <c r="I385" s="2">
        <f t="shared" si="438"/>
        <v>10</v>
      </c>
      <c r="J385" s="11">
        <f t="shared" si="428"/>
        <v>330260.15756643581</v>
      </c>
      <c r="K385" s="11">
        <f t="shared" si="439"/>
        <v>3302.6015756643583</v>
      </c>
      <c r="L385" s="24">
        <f t="shared" si="445"/>
        <v>36507.079561163402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L'!$B$392:$AV$512, 40)</f>
        <v>27.924285820280051</v>
      </c>
      <c r="S385" s="46">
        <f>VLOOKUP(I385, '[1]Lapse Rates'!$A$4:$F$24, 6)</f>
        <v>5.9033320000000003E-4</v>
      </c>
      <c r="T385" s="33">
        <f t="shared" si="455"/>
        <v>0.84701452761105178</v>
      </c>
      <c r="U385" s="33">
        <f t="shared" si="446"/>
        <v>2.3652275762940499E-2</v>
      </c>
      <c r="V385" s="39">
        <f t="shared" si="441"/>
        <v>5.0002079653112058E-4</v>
      </c>
      <c r="W385" s="32">
        <f t="shared" si="447"/>
        <v>0.82286223105158018</v>
      </c>
      <c r="X385" s="32"/>
      <c r="Y385" s="5">
        <f t="shared" si="452"/>
        <v>0</v>
      </c>
      <c r="Z385" s="5">
        <f t="shared" si="442"/>
        <v>5.1009671194867607</v>
      </c>
      <c r="AA385" s="5">
        <f t="shared" si="448"/>
        <v>0</v>
      </c>
      <c r="AB385" s="5">
        <f t="shared" si="433"/>
        <v>4.9555149854396205</v>
      </c>
      <c r="AC385" s="32"/>
      <c r="AD385" s="5">
        <f t="shared" si="453"/>
        <v>271758.61008256377</v>
      </c>
      <c r="AE385" s="5">
        <f t="shared" si="435"/>
        <v>-2717.5861008256379</v>
      </c>
      <c r="AF385" s="5">
        <f t="shared" si="435"/>
        <v>-30040.296936876461</v>
      </c>
      <c r="AG385" s="5">
        <f t="shared" si="456"/>
        <v>-14244.086380439894</v>
      </c>
      <c r="AH385" s="5">
        <f>SUM(AD385:AG385)</f>
        <v>224756.64066442178</v>
      </c>
      <c r="AI385" s="42">
        <f t="shared" si="451"/>
        <v>0</v>
      </c>
      <c r="AJ385" s="42">
        <f t="shared" si="454"/>
        <v>26393.424857482936</v>
      </c>
      <c r="AK385" s="42">
        <f t="shared" si="449"/>
        <v>251150.0655219047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330260.15756643581</v>
      </c>
      <c r="K386" s="11">
        <f t="shared" si="439"/>
        <v>3302.6015756643583</v>
      </c>
      <c r="L386" s="24">
        <f t="shared" si="445"/>
        <v>36507.079561163402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L'!$B$392:$AV$512, 40)</f>
        <v>31.321646502495415</v>
      </c>
      <c r="S386" s="46">
        <f>VLOOKUP(I386, '[1]Lapse Rates'!$A$4:$F$24, 6)</f>
        <v>5.0522920000000001E-4</v>
      </c>
      <c r="T386" s="33">
        <f t="shared" si="455"/>
        <v>0.82286223105158018</v>
      </c>
      <c r="U386" s="33">
        <f t="shared" si="446"/>
        <v>2.5773399921252303E-2</v>
      </c>
      <c r="V386" s="39">
        <f t="shared" si="441"/>
        <v>4.1573402670440503E-4</v>
      </c>
      <c r="W386" s="32">
        <f t="shared" si="447"/>
        <v>0.79667309710362344</v>
      </c>
      <c r="X386" s="31"/>
      <c r="Y386" s="5">
        <f t="shared" si="452"/>
        <v>0</v>
      </c>
      <c r="Z386" s="5">
        <f t="shared" si="442"/>
        <v>4.9555149854396205</v>
      </c>
      <c r="AA386" s="5">
        <f t="shared" si="448"/>
        <v>0</v>
      </c>
      <c r="AB386" s="5">
        <f t="shared" si="433"/>
        <v>4.7977964259561805</v>
      </c>
      <c r="AC386" s="32"/>
      <c r="AD386" s="5">
        <f t="shared" si="453"/>
        <v>263109.38257838308</v>
      </c>
      <c r="AE386" s="5">
        <f t="shared" si="435"/>
        <v>-2631.0938257838311</v>
      </c>
      <c r="AF386" s="5">
        <f t="shared" si="435"/>
        <v>-29084.208140200437</v>
      </c>
      <c r="AG386" s="5">
        <f t="shared" si="456"/>
        <v>-15521.488861175852</v>
      </c>
      <c r="AH386" s="5">
        <f t="shared" ref="AH386:AH395" si="457">SUM(AD386:AG386)</f>
        <v>215872.59175122294</v>
      </c>
      <c r="AI386" s="42">
        <f t="shared" si="451"/>
        <v>0</v>
      </c>
      <c r="AJ386" s="42">
        <f t="shared" si="454"/>
        <v>25553.406262650056</v>
      </c>
      <c r="AK386" s="42">
        <f t="shared" ref="AK386:AK395" si="458">SUM(AH386:AJ386)</f>
        <v>241425.998013873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330260.15756643581</v>
      </c>
      <c r="K387" s="11">
        <f t="shared" si="439"/>
        <v>3302.6015756643583</v>
      </c>
      <c r="L387" s="24">
        <f t="shared" si="445"/>
        <v>36507.079561163402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L'!$B$392:$AV$512, 40)</f>
        <v>35.217650289090457</v>
      </c>
      <c r="S387" s="46">
        <f>VLOOKUP(I387, '[1]Lapse Rates'!$A$4:$F$24, 6)</f>
        <v>4.8306569999999999E-4</v>
      </c>
      <c r="T387" s="33">
        <f t="shared" si="455"/>
        <v>0.79667309710362344</v>
      </c>
      <c r="U387" s="33">
        <f t="shared" si="446"/>
        <v>2.8056954528522013E-2</v>
      </c>
      <c r="V387" s="39">
        <f t="shared" si="441"/>
        <v>3.8484544732352981E-4</v>
      </c>
      <c r="W387" s="32">
        <f t="shared" si="447"/>
        <v>0.76823129712777793</v>
      </c>
      <c r="X387" s="31"/>
      <c r="Y387" s="5">
        <f t="shared" si="452"/>
        <v>0</v>
      </c>
      <c r="Z387" s="5">
        <f t="shared" si="442"/>
        <v>4.7977964259561805</v>
      </c>
      <c r="AA387" s="5">
        <f t="shared" si="448"/>
        <v>0</v>
      </c>
      <c r="AB387" s="5">
        <f t="shared" si="433"/>
        <v>4.6265116583796457</v>
      </c>
      <c r="AC387" s="32"/>
      <c r="AD387" s="5">
        <f t="shared" si="453"/>
        <v>253716.18923688729</v>
      </c>
      <c r="AE387" s="5">
        <f t="shared" si="435"/>
        <v>-2537.1618923688734</v>
      </c>
      <c r="AF387" s="5">
        <f t="shared" si="435"/>
        <v>-28045.881085619549</v>
      </c>
      <c r="AG387" s="5">
        <f t="shared" si="456"/>
        <v>-16896.711668757282</v>
      </c>
      <c r="AH387" s="5">
        <f t="shared" si="457"/>
        <v>206236.43459014161</v>
      </c>
      <c r="AI387" s="42">
        <f t="shared" si="451"/>
        <v>0</v>
      </c>
      <c r="AJ387" s="42">
        <f t="shared" si="454"/>
        <v>24641.133246326648</v>
      </c>
      <c r="AK387" s="42">
        <f t="shared" si="458"/>
        <v>230877.56783646825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330260.15756643581</v>
      </c>
      <c r="K388" s="11">
        <f t="shared" si="439"/>
        <v>3302.6015756643583</v>
      </c>
      <c r="L388" s="24">
        <f t="shared" si="445"/>
        <v>36507.079561163402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L'!$B$392:$AV$512, 40)</f>
        <v>39.711230545046327</v>
      </c>
      <c r="S388" s="46">
        <f>VLOOKUP(I388, '[1]Lapse Rates'!$A$4:$F$24, 6)</f>
        <v>4.5965829999999999E-4</v>
      </c>
      <c r="T388" s="33">
        <f t="shared" si="455"/>
        <v>0.76823129712777793</v>
      </c>
      <c r="U388" s="33">
        <f t="shared" si="446"/>
        <v>3.0507410152161175E-2</v>
      </c>
      <c r="V388" s="39">
        <f t="shared" si="441"/>
        <v>3.5312389204454928E-4</v>
      </c>
      <c r="W388" s="32">
        <f t="shared" si="447"/>
        <v>0.73737076308357219</v>
      </c>
      <c r="X388" s="31"/>
      <c r="Y388" s="5">
        <f t="shared" si="452"/>
        <v>0</v>
      </c>
      <c r="Z388" s="5">
        <f t="shared" si="442"/>
        <v>4.6265116583796457</v>
      </c>
      <c r="AA388" s="5">
        <f t="shared" si="448"/>
        <v>0</v>
      </c>
      <c r="AB388" s="5">
        <f t="shared" si="433"/>
        <v>4.4406605728105655</v>
      </c>
      <c r="AC388" s="32"/>
      <c r="AD388" s="5">
        <f t="shared" si="453"/>
        <v>243524.18440086357</v>
      </c>
      <c r="AE388" s="5">
        <f t="shared" si="435"/>
        <v>-2435.2418440086358</v>
      </c>
      <c r="AF388" s="5">
        <f t="shared" si="435"/>
        <v>-26919.253113967741</v>
      </c>
      <c r="AG388" s="5">
        <f t="shared" si="456"/>
        <v>-18372.447108525874</v>
      </c>
      <c r="AH388" s="5">
        <f t="shared" si="457"/>
        <v>195797.2423343613</v>
      </c>
      <c r="AI388" s="42">
        <f t="shared" si="451"/>
        <v>0</v>
      </c>
      <c r="AJ388" s="42">
        <f t="shared" si="454"/>
        <v>23651.279125621157</v>
      </c>
      <c r="AK388" s="42">
        <f t="shared" si="458"/>
        <v>219448.52145998247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330260.15756643581</v>
      </c>
      <c r="K389" s="11">
        <f t="shared" si="439"/>
        <v>3302.6015756643583</v>
      </c>
      <c r="L389" s="24">
        <f t="shared" si="445"/>
        <v>36507.079561163402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L'!$B$392:$AV$512, 40)</f>
        <v>44.725872759156424</v>
      </c>
      <c r="S389" s="46">
        <f>VLOOKUP(I389, '[1]Lapse Rates'!$A$4:$F$24, 6)</f>
        <v>3.6747819999999998E-4</v>
      </c>
      <c r="T389" s="33">
        <f t="shared" si="455"/>
        <v>0.73737076308357219</v>
      </c>
      <c r="U389" s="33">
        <f t="shared" si="446"/>
        <v>3.2979550925997927E-2</v>
      </c>
      <c r="V389" s="39">
        <f t="shared" si="441"/>
        <v>2.7096768075057754E-4</v>
      </c>
      <c r="W389" s="32">
        <f t="shared" si="447"/>
        <v>0.70412024447682364</v>
      </c>
      <c r="X389" s="31"/>
      <c r="Y389" s="5">
        <f t="shared" si="452"/>
        <v>0</v>
      </c>
      <c r="Z389" s="5">
        <f t="shared" si="442"/>
        <v>4.4406605728105655</v>
      </c>
      <c r="AA389" s="5">
        <f t="shared" si="448"/>
        <v>0</v>
      </c>
      <c r="AB389" s="5">
        <f t="shared" si="433"/>
        <v>4.2404163071103298</v>
      </c>
      <c r="AC389" s="32"/>
      <c r="AD389" s="5">
        <f t="shared" si="453"/>
        <v>232542.86288663308</v>
      </c>
      <c r="AE389" s="5">
        <f t="shared" si="435"/>
        <v>-2325.4286288663311</v>
      </c>
      <c r="AF389" s="5">
        <f t="shared" si="435"/>
        <v>-25705.373785741227</v>
      </c>
      <c r="AG389" s="5">
        <f t="shared" si="456"/>
        <v>-19861.241974612807</v>
      </c>
      <c r="AH389" s="5">
        <f t="shared" si="457"/>
        <v>184650.81849741272</v>
      </c>
      <c r="AI389" s="42">
        <f t="shared" si="451"/>
        <v>0</v>
      </c>
      <c r="AJ389" s="42">
        <f t="shared" si="454"/>
        <v>22584.765929489113</v>
      </c>
      <c r="AK389" s="42">
        <f t="shared" si="458"/>
        <v>207235.58442690183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330260.15756643581</v>
      </c>
      <c r="K390" s="11">
        <f t="shared" si="439"/>
        <v>3302.6015756643583</v>
      </c>
      <c r="L390" s="24">
        <f t="shared" si="445"/>
        <v>36507.079561163402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L'!$B$392:$AV$512, 40)</f>
        <v>50.294631481798199</v>
      </c>
      <c r="S390" s="46">
        <f>VLOOKUP(I390, '[1]Lapse Rates'!$A$4:$F$24, 6)</f>
        <v>3.9775519999999998E-4</v>
      </c>
      <c r="T390" s="33">
        <f t="shared" si="455"/>
        <v>0.70412024447682364</v>
      </c>
      <c r="U390" s="33">
        <f t="shared" si="446"/>
        <v>3.54134682148355E-2</v>
      </c>
      <c r="V390" s="39">
        <f t="shared" si="441"/>
        <v>2.8006748866592787E-4</v>
      </c>
      <c r="W390" s="32">
        <f t="shared" si="447"/>
        <v>0.66842670877332222</v>
      </c>
      <c r="X390" s="31"/>
      <c r="Y390" s="5">
        <f t="shared" si="452"/>
        <v>0</v>
      </c>
      <c r="Z390" s="5">
        <f t="shared" si="442"/>
        <v>4.2404163071103298</v>
      </c>
      <c r="AA390" s="5">
        <f t="shared" si="448"/>
        <v>0</v>
      </c>
      <c r="AB390" s="5">
        <f t="shared" si="433"/>
        <v>4.0254594839784907</v>
      </c>
      <c r="AC390" s="32"/>
      <c r="AD390" s="5">
        <f t="shared" si="453"/>
        <v>220754.7101610915</v>
      </c>
      <c r="AE390" s="5">
        <f t="shared" si="435"/>
        <v>-2207.547101610915</v>
      </c>
      <c r="AF390" s="5">
        <f t="shared" si="435"/>
        <v>-24402.307037994273</v>
      </c>
      <c r="AG390" s="5">
        <f t="shared" si="456"/>
        <v>-21327.017549552169</v>
      </c>
      <c r="AH390" s="5">
        <f t="shared" si="457"/>
        <v>172817.83847193414</v>
      </c>
      <c r="AI390" s="42">
        <f t="shared" si="451"/>
        <v>0</v>
      </c>
      <c r="AJ390" s="42">
        <f t="shared" si="454"/>
        <v>21439.892680974775</v>
      </c>
      <c r="AK390" s="42">
        <f t="shared" si="458"/>
        <v>194257.73115290891</v>
      </c>
    </row>
    <row r="391" spans="1:37" ht="15" x14ac:dyDescent="0.2">
      <c r="I391" s="2">
        <f t="shared" si="438"/>
        <v>16</v>
      </c>
      <c r="J391" s="11">
        <f t="shared" si="428"/>
        <v>330260.15756643581</v>
      </c>
      <c r="K391" s="11">
        <f t="shared" si="439"/>
        <v>3302.6015756643583</v>
      </c>
      <c r="L391" s="24">
        <f t="shared" si="445"/>
        <v>36507.079561163402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L'!$B$392:$AV$512, 40)</f>
        <v>56.358419980076256</v>
      </c>
      <c r="S391" s="46">
        <f>VLOOKUP(I391, '[1]Lapse Rates'!$A$4:$F$24, 6)</f>
        <v>2.516404E-4</v>
      </c>
      <c r="T391" s="33">
        <f t="shared" si="455"/>
        <v>0.66842670877332222</v>
      </c>
      <c r="U391" s="33">
        <f t="shared" si="446"/>
        <v>3.7671473178947021E-2</v>
      </c>
      <c r="V391" s="39">
        <f t="shared" si="441"/>
        <v>1.6820316436640231E-4</v>
      </c>
      <c r="W391" s="32">
        <f t="shared" si="447"/>
        <v>0.6305870324300088</v>
      </c>
      <c r="X391" s="31"/>
      <c r="Y391" s="5">
        <f t="shared" si="452"/>
        <v>0</v>
      </c>
      <c r="Z391" s="5">
        <f t="shared" si="442"/>
        <v>4.0254594839784907</v>
      </c>
      <c r="AA391" s="5">
        <f t="shared" si="448"/>
        <v>0</v>
      </c>
      <c r="AB391" s="5">
        <f t="shared" si="433"/>
        <v>3.7975779795329174</v>
      </c>
      <c r="AC391" s="32"/>
      <c r="AD391" s="5">
        <f t="shared" si="453"/>
        <v>208257.77268968587</v>
      </c>
      <c r="AE391" s="5">
        <f t="shared" si="435"/>
        <v>-2082.5777268968591</v>
      </c>
      <c r="AF391" s="5">
        <f t="shared" si="435"/>
        <v>-23020.890963160258</v>
      </c>
      <c r="AG391" s="5">
        <f t="shared" si="456"/>
        <v>-22686.853621084087</v>
      </c>
      <c r="AH391" s="5">
        <f t="shared" si="457"/>
        <v>160467.45037854466</v>
      </c>
      <c r="AI391" s="42">
        <f t="shared" si="451"/>
        <v>0</v>
      </c>
      <c r="AJ391" s="42">
        <f t="shared" si="454"/>
        <v>20226.181523424981</v>
      </c>
      <c r="AK391" s="42">
        <f t="shared" si="458"/>
        <v>180693.63190196964</v>
      </c>
    </row>
    <row r="392" spans="1:37" ht="15" x14ac:dyDescent="0.2">
      <c r="I392" s="2">
        <f t="shared" si="438"/>
        <v>17</v>
      </c>
      <c r="J392" s="11">
        <f t="shared" si="428"/>
        <v>330260.15756643581</v>
      </c>
      <c r="K392" s="11">
        <f t="shared" si="439"/>
        <v>3302.6015756643583</v>
      </c>
      <c r="L392" s="24">
        <f t="shared" si="445"/>
        <v>36507.079561163402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L'!$B$392:$AV$512, 40)</f>
        <v>63.008540901313509</v>
      </c>
      <c r="S392" s="46">
        <f>VLOOKUP(I392, '[1]Lapse Rates'!$A$4:$F$24, 6)</f>
        <v>2.7508159999999998E-4</v>
      </c>
      <c r="T392" s="33">
        <f t="shared" si="455"/>
        <v>0.6305870324300088</v>
      </c>
      <c r="U392" s="33">
        <f t="shared" si="446"/>
        <v>3.9732368824704115E-2</v>
      </c>
      <c r="V392" s="39">
        <f t="shared" si="441"/>
        <v>1.7346288982009869E-4</v>
      </c>
      <c r="W392" s="32">
        <f t="shared" si="447"/>
        <v>0.59068120071548458</v>
      </c>
      <c r="X392" s="31"/>
      <c r="Y392" s="5">
        <f t="shared" si="452"/>
        <v>0</v>
      </c>
      <c r="Z392" s="5">
        <f t="shared" si="442"/>
        <v>3.7975779795329174</v>
      </c>
      <c r="AA392" s="5">
        <f t="shared" si="448"/>
        <v>0</v>
      </c>
      <c r="AB392" s="5">
        <f t="shared" si="433"/>
        <v>3.5572534882568556</v>
      </c>
      <c r="AC392" s="32"/>
      <c r="AD392" s="5">
        <f t="shared" si="453"/>
        <v>195078.46641982743</v>
      </c>
      <c r="AE392" s="5">
        <f t="shared" si="435"/>
        <v>-1950.7846641982744</v>
      </c>
      <c r="AF392" s="5">
        <f t="shared" si="435"/>
        <v>-21564.045589803725</v>
      </c>
      <c r="AG392" s="5">
        <f t="shared" si="456"/>
        <v>-23927.984744932735</v>
      </c>
      <c r="AH392" s="5">
        <f t="shared" si="457"/>
        <v>147635.65142089271</v>
      </c>
      <c r="AI392" s="42">
        <f t="shared" si="451"/>
        <v>0</v>
      </c>
      <c r="AJ392" s="42">
        <f t="shared" si="454"/>
        <v>18946.198122627015</v>
      </c>
      <c r="AK392" s="42">
        <f t="shared" si="458"/>
        <v>166581.84954351973</v>
      </c>
    </row>
    <row r="393" spans="1:37" ht="15" x14ac:dyDescent="0.2">
      <c r="I393" s="2">
        <f t="shared" si="438"/>
        <v>18</v>
      </c>
      <c r="J393" s="11">
        <f t="shared" si="428"/>
        <v>330260.15756643581</v>
      </c>
      <c r="K393" s="11">
        <f t="shared" si="439"/>
        <v>3302.6015756643583</v>
      </c>
      <c r="L393" s="24">
        <f t="shared" si="445"/>
        <v>36507.079561163402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L'!$B$392:$AV$512, 40)</f>
        <v>70.475159074747054</v>
      </c>
      <c r="S393" s="46">
        <f>VLOOKUP(I393, '[1]Lapse Rates'!$A$4:$F$24, 6)</f>
        <v>2.0998619999999999E-4</v>
      </c>
      <c r="T393" s="33">
        <f t="shared" si="455"/>
        <v>0.59068120071548458</v>
      </c>
      <c r="U393" s="33">
        <f t="shared" si="446"/>
        <v>4.1628351582886365E-2</v>
      </c>
      <c r="V393" s="39">
        <f t="shared" si="441"/>
        <v>1.2403490074968187E-4</v>
      </c>
      <c r="W393" s="32">
        <f t="shared" si="447"/>
        <v>0.54892881423184847</v>
      </c>
      <c r="X393" s="31"/>
      <c r="Y393" s="5">
        <f t="shared" si="452"/>
        <v>0</v>
      </c>
      <c r="Z393" s="5">
        <f t="shared" si="452"/>
        <v>3.5572534882568556</v>
      </c>
      <c r="AA393" s="5">
        <f t="shared" si="448"/>
        <v>0</v>
      </c>
      <c r="AB393" s="5">
        <f t="shared" si="433"/>
        <v>3.3058085086603186</v>
      </c>
      <c r="AC393" s="32"/>
      <c r="AD393" s="5">
        <f t="shared" si="453"/>
        <v>181289.31668096705</v>
      </c>
      <c r="AE393" s="5">
        <f t="shared" si="435"/>
        <v>-1812.8931668096707</v>
      </c>
      <c r="AF393" s="5">
        <f t="shared" si="435"/>
        <v>-20039.787894577177</v>
      </c>
      <c r="AG393" s="5">
        <f t="shared" si="456"/>
        <v>-25069.800545410071</v>
      </c>
      <c r="AH393" s="5">
        <f t="shared" si="457"/>
        <v>134366.83507417014</v>
      </c>
      <c r="AI393" s="42">
        <f t="shared" si="451"/>
        <v>0</v>
      </c>
      <c r="AJ393" s="42">
        <f t="shared" si="454"/>
        <v>17606.986113306037</v>
      </c>
      <c r="AK393" s="42">
        <f t="shared" si="458"/>
        <v>151973.82118747619</v>
      </c>
    </row>
    <row r="394" spans="1:37" ht="15" x14ac:dyDescent="0.2">
      <c r="I394" s="2">
        <f t="shared" si="438"/>
        <v>19</v>
      </c>
      <c r="J394" s="11">
        <f t="shared" si="428"/>
        <v>330260.15756643581</v>
      </c>
      <c r="K394" s="11">
        <f t="shared" si="439"/>
        <v>3302.6015756643583</v>
      </c>
      <c r="L394" s="24">
        <f t="shared" si="445"/>
        <v>36507.079561163402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L'!$B$392:$AV$512, 40)</f>
        <v>78.847569676278894</v>
      </c>
      <c r="S394" s="46">
        <f>VLOOKUP(I394, '[1]Lapse Rates'!$A$4:$F$24, 6)</f>
        <v>1.6037285799999999E-2</v>
      </c>
      <c r="T394" s="33">
        <f t="shared" si="455"/>
        <v>0.54892881423184847</v>
      </c>
      <c r="U394" s="33">
        <f t="shared" si="446"/>
        <v>4.3281702927462827E-2</v>
      </c>
      <c r="V394" s="39">
        <f t="shared" si="441"/>
        <v>8.8033282776912615E-3</v>
      </c>
      <c r="W394" s="32">
        <f t="shared" si="447"/>
        <v>0.49684378302669441</v>
      </c>
      <c r="X394" s="31"/>
      <c r="Y394" s="5">
        <f t="shared" si="452"/>
        <v>0</v>
      </c>
      <c r="Z394" s="5">
        <f t="shared" si="452"/>
        <v>3.3058085086603186</v>
      </c>
      <c r="AA394" s="5">
        <f t="shared" si="448"/>
        <v>0</v>
      </c>
      <c r="AB394" s="5">
        <f t="shared" si="433"/>
        <v>2.9921373460838314</v>
      </c>
      <c r="AC394" s="32"/>
      <c r="AD394" s="5">
        <f t="shared" si="453"/>
        <v>164087.70606830015</v>
      </c>
      <c r="AE394" s="5">
        <f t="shared" si="435"/>
        <v>-1640.8770606830014</v>
      </c>
      <c r="AF394" s="5">
        <f t="shared" si="435"/>
        <v>-18138.31551642494</v>
      </c>
      <c r="AG394" s="5">
        <f t="shared" si="456"/>
        <v>-26065.496672303012</v>
      </c>
      <c r="AH394" s="5">
        <f t="shared" si="457"/>
        <v>118243.01681888918</v>
      </c>
      <c r="AI394" s="42">
        <f t="shared" si="451"/>
        <v>0</v>
      </c>
      <c r="AJ394" s="42">
        <f t="shared" si="454"/>
        <v>15936.358225461941</v>
      </c>
      <c r="AK394" s="42">
        <f t="shared" si="458"/>
        <v>134179.37504435112</v>
      </c>
    </row>
    <row r="395" spans="1:37" ht="15" x14ac:dyDescent="0.2">
      <c r="I395" s="2">
        <f t="shared" si="438"/>
        <v>20</v>
      </c>
      <c r="J395" s="11">
        <f t="shared" si="428"/>
        <v>330260.15756643581</v>
      </c>
      <c r="K395" s="11">
        <f t="shared" si="439"/>
        <v>3302.6015756643583</v>
      </c>
      <c r="L395" s="24">
        <f t="shared" si="445"/>
        <v>36507.079561163402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L'!$B$392:$AV$512, 40)</f>
        <v>88.270217864410981</v>
      </c>
      <c r="S395" s="46">
        <f>VLOOKUP(I395, '[1]Lapse Rates'!$A$4:$F$24, 6)</f>
        <v>0</v>
      </c>
      <c r="T395" s="33">
        <f t="shared" si="455"/>
        <v>0.49684378302669441</v>
      </c>
      <c r="U395" s="33">
        <f t="shared" si="446"/>
        <v>4.3856508972344457E-2</v>
      </c>
      <c r="V395" s="39">
        <f t="shared" si="441"/>
        <v>0</v>
      </c>
      <c r="W395" s="32">
        <f t="shared" si="447"/>
        <v>0.45298727405434996</v>
      </c>
      <c r="X395" s="31"/>
      <c r="Y395" s="5">
        <f t="shared" si="452"/>
        <v>0</v>
      </c>
      <c r="Z395" s="5">
        <f t="shared" si="452"/>
        <v>2.9921373460838314</v>
      </c>
      <c r="AA395" s="5">
        <f t="shared" si="448"/>
        <v>0</v>
      </c>
      <c r="AB395" s="5">
        <f t="shared" si="433"/>
        <v>2.7280207306647712</v>
      </c>
      <c r="AC395" s="32"/>
      <c r="AD395" s="5">
        <f>$W395*J395</f>
        <v>149603.64850477985</v>
      </c>
      <c r="AE395" s="5">
        <f t="shared" si="435"/>
        <v>-1496.0364850477986</v>
      </c>
      <c r="AF395" s="5">
        <f t="shared" si="435"/>
        <v>-16537.242454096686</v>
      </c>
      <c r="AG395" s="5">
        <f t="shared" si="456"/>
        <v>-26411.661541906029</v>
      </c>
      <c r="AH395" s="5">
        <f t="shared" si="457"/>
        <v>105158.70802372934</v>
      </c>
      <c r="AI395" s="42">
        <f t="shared" si="451"/>
        <v>0</v>
      </c>
      <c r="AJ395" s="42">
        <f t="shared" si="454"/>
        <v>14529.650267809366</v>
      </c>
      <c r="AK395" s="42">
        <f t="shared" si="458"/>
        <v>119688.35829153871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5457121.9659412401</v>
      </c>
      <c r="AE398" s="21">
        <f t="shared" ref="AE398:AK398" si="459">SUM(AE375:AE395)</f>
        <v>-180112.22158596737</v>
      </c>
      <c r="AF398" s="21">
        <f t="shared" si="459"/>
        <v>-577098.83872796677</v>
      </c>
      <c r="AG398" s="21">
        <f t="shared" si="459"/>
        <v>-317988.99637795903</v>
      </c>
      <c r="AH398" s="21">
        <f t="shared" si="459"/>
        <v>4381921.9092493476</v>
      </c>
      <c r="AI398" s="21">
        <f t="shared" si="459"/>
        <v>0</v>
      </c>
      <c r="AJ398" s="21">
        <f t="shared" si="459"/>
        <v>498245.03741334635</v>
      </c>
      <c r="AK398" s="21">
        <f t="shared" si="459"/>
        <v>4880166.9466626933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2762304.3812424066</v>
      </c>
      <c r="AE400" s="21">
        <f t="shared" ref="AE400:AK400" si="460">AE375+NPV($D$6,AE376:AE395)</f>
        <v>-153455.32256198171</v>
      </c>
      <c r="AF400" s="21">
        <f t="shared" si="460"/>
        <v>-282432.49426382111</v>
      </c>
      <c r="AG400" s="21">
        <f t="shared" si="460"/>
        <v>-109558.15342502197</v>
      </c>
      <c r="AH400" s="21">
        <f t="shared" si="460"/>
        <v>2216858.4109915821</v>
      </c>
      <c r="AI400" s="21">
        <f t="shared" si="460"/>
        <v>0</v>
      </c>
      <c r="AJ400" s="21">
        <f t="shared" si="460"/>
        <v>236493.44219482155</v>
      </c>
      <c r="AK400" s="21">
        <f t="shared" si="460"/>
        <v>2453351.8531864043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4075004.0903817317</v>
      </c>
      <c r="AE402" s="21">
        <f t="shared" ref="AE402:AK402" si="461">AE375+NPV($D$7,AE376:AE395)</f>
        <v>-166405.63255123762</v>
      </c>
      <c r="AF402" s="21">
        <f t="shared" si="461"/>
        <v>-425585.69827220659</v>
      </c>
      <c r="AG402" s="21">
        <f t="shared" si="461"/>
        <v>-204804.02199013453</v>
      </c>
      <c r="AH402" s="21">
        <f t="shared" si="461"/>
        <v>3278208.737568154</v>
      </c>
      <c r="AI402" s="21">
        <f t="shared" si="461"/>
        <v>0</v>
      </c>
      <c r="AJ402" s="21">
        <f t="shared" si="461"/>
        <v>364001.30297919054</v>
      </c>
      <c r="AK402" s="21">
        <f t="shared" si="461"/>
        <v>3642210.0405473439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341785.25845679722</v>
      </c>
    </row>
    <row r="405" spans="1:39" ht="15" x14ac:dyDescent="0.2">
      <c r="G405" s="58" t="s">
        <v>122</v>
      </c>
      <c r="H405" s="57"/>
      <c r="I405" s="57"/>
      <c r="J405" s="11">
        <f>H$404</f>
        <v>341785.25845679722</v>
      </c>
      <c r="K405" s="11">
        <f>J405*$C$10</f>
        <v>136714.10338271889</v>
      </c>
      <c r="L405" s="24">
        <f>$C$414</f>
        <v>47841.642351021626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341785.25845679722</v>
      </c>
      <c r="AE405" s="5">
        <f>-$W405*K405</f>
        <v>-136714.10338271889</v>
      </c>
      <c r="AF405" s="5">
        <f>-$W405*L405</f>
        <v>-47841.642351021626</v>
      </c>
      <c r="AG405" s="5"/>
      <c r="AH405" s="5">
        <f>SUM(AD405:AG405)</f>
        <v>157229.51272305672</v>
      </c>
      <c r="AI405" s="42">
        <f>Y405-AA405</f>
        <v>0</v>
      </c>
      <c r="AJ405" s="42"/>
      <c r="AK405" s="42">
        <f>SUM(AH405:AJ405)</f>
        <v>157229.51272305672</v>
      </c>
      <c r="AL405" s="6" t="s">
        <v>39</v>
      </c>
      <c r="AM405" s="36">
        <f>AK432</f>
        <v>3653268.9807446739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341785.25845679722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L'!$B$392:$AV$512, 43)</f>
        <v>13.821837434605799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1.3821837434605799E-2</v>
      </c>
      <c r="V406" s="39">
        <f>MIN(S406*T406,T406-U406)</f>
        <v>1.1402544E-3</v>
      </c>
      <c r="W406" s="32">
        <f>T406-SUM(U406:V406)</f>
        <v>0.98503790816539416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5.9321839439653719</v>
      </c>
      <c r="AC406" s="32"/>
      <c r="AD406" s="5">
        <f t="shared" ref="AD406:AD408" si="470">$W406*J406</f>
        <v>336671.43603205215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-8323.9113364052155</v>
      </c>
      <c r="AH406" s="5">
        <f t="shared" ref="AH406:AH414" si="472">SUM(AD406:AG406)</f>
        <v>328347.52469564695</v>
      </c>
      <c r="AI406" s="42">
        <f>-M406*$W405*(N406-N405)/1000</f>
        <v>0</v>
      </c>
      <c r="AJ406" s="42">
        <f>$D$6*SUM(Y406:Z406,AD406:AE406)</f>
        <v>33028.058661393319</v>
      </c>
      <c r="AK406" s="42">
        <f t="shared" ref="AK406" si="473">SUM(AH406:AJ406)</f>
        <v>361375.58335704025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341785.25845679722</v>
      </c>
      <c r="K407" s="11">
        <f t="shared" ref="K407:K425" si="475">J407*$C$11</f>
        <v>3417.8525845679724</v>
      </c>
      <c r="L407" s="24">
        <f>$C$415</f>
        <v>37588.084597317706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L'!$B$392:$AV$512, 43)</f>
        <v>15.100070214218404</v>
      </c>
      <c r="S407" s="46">
        <f>VLOOKUP(I407, '[1]Lapse Rates'!$A$4:$F$24, 6)</f>
        <v>1.1150343000000001E-3</v>
      </c>
      <c r="T407" s="33">
        <f t="shared" ref="T407:T409" si="476">W406</f>
        <v>0.98503790816539416</v>
      </c>
      <c r="U407" s="33">
        <f>T407*R407/1000</f>
        <v>1.4874141576964272E-2</v>
      </c>
      <c r="V407" s="39">
        <f t="shared" ref="V407:V425" si="477">MIN(S407*T407,T407-U407)</f>
        <v>1.0983510544046646E-3</v>
      </c>
      <c r="W407" s="32">
        <f>T407-SUM(U407:V407)</f>
        <v>0.96906541553402525</v>
      </c>
      <c r="X407" s="32"/>
      <c r="Y407" s="5">
        <f t="shared" ref="Y407:Z422" si="478">AA406</f>
        <v>0</v>
      </c>
      <c r="Z407" s="5">
        <f t="shared" si="478"/>
        <v>5.9321839439653719</v>
      </c>
      <c r="AA407" s="5">
        <f>O407*W407</f>
        <v>0</v>
      </c>
      <c r="AB407" s="5">
        <f t="shared" si="469"/>
        <v>5.8359929613164052</v>
      </c>
      <c r="AC407" s="32"/>
      <c r="AD407" s="5">
        <f t="shared" si="470"/>
        <v>331212.27350984042</v>
      </c>
      <c r="AE407" s="5">
        <f t="shared" si="471"/>
        <v>-3312.1227350984045</v>
      </c>
      <c r="AF407" s="5">
        <f t="shared" si="471"/>
        <v>-36425.312819427774</v>
      </c>
      <c r="AG407" s="5">
        <f t="shared" ref="AG407:AG410" si="479">-U407*M407</f>
        <v>-8957.639407753617</v>
      </c>
      <c r="AH407" s="5">
        <f t="shared" si="472"/>
        <v>282517.19854756066</v>
      </c>
      <c r="AI407" s="42">
        <f>-M407*($W406*N407-$W405*N406)/1000</f>
        <v>0</v>
      </c>
      <c r="AJ407" s="42">
        <f t="shared" ref="AJ407:AJ408" si="480">$D$6*SUM(Y407:Z407,AD407:AE407)</f>
        <v>32167.586738247097</v>
      </c>
      <c r="AK407" s="42">
        <f>SUM(AH407:AJ407)</f>
        <v>314684.78528580774</v>
      </c>
      <c r="AL407" s="48" t="s">
        <v>59</v>
      </c>
      <c r="AM407" s="54">
        <f>AK432/AD432</f>
        <v>0.8891433551068475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341785.25845679722</v>
      </c>
      <c r="K408" s="11">
        <f t="shared" si="475"/>
        <v>3417.8525845679724</v>
      </c>
      <c r="L408" s="24">
        <f t="shared" ref="L408:L425" si="481">$C$415</f>
        <v>37588.084597317706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L'!$B$392:$AV$512, 43)</f>
        <v>16.455344275047437</v>
      </c>
      <c r="S408" s="46">
        <f>VLOOKUP(I408, '[1]Lapse Rates'!$A$4:$F$24, 6)</f>
        <v>9.1335750000000001E-4</v>
      </c>
      <c r="T408" s="33">
        <f t="shared" si="476"/>
        <v>0.96906541553402525</v>
      </c>
      <c r="U408" s="33">
        <f t="shared" ref="U408:U425" si="482">T408*R408/1000</f>
        <v>1.594630503765429E-2</v>
      </c>
      <c r="V408" s="39">
        <f t="shared" si="477"/>
        <v>8.8510316526861849E-4</v>
      </c>
      <c r="W408" s="32">
        <f t="shared" ref="W408:W425" si="483">T408-SUM(U408:V408)</f>
        <v>0.95223400733110231</v>
      </c>
      <c r="X408" s="32"/>
      <c r="Y408" s="5">
        <f t="shared" si="478"/>
        <v>0</v>
      </c>
      <c r="Z408" s="5">
        <f t="shared" si="478"/>
        <v>5.8359929613164052</v>
      </c>
      <c r="AA408" s="5">
        <f t="shared" ref="AA408:AA425" si="484">O408*W408</f>
        <v>0</v>
      </c>
      <c r="AB408" s="5">
        <f t="shared" si="469"/>
        <v>5.7346293400100237</v>
      </c>
      <c r="AC408" s="32"/>
      <c r="AD408" s="5">
        <f t="shared" si="470"/>
        <v>325459.54630701256</v>
      </c>
      <c r="AE408" s="5">
        <f t="shared" si="471"/>
        <v>-3254.5954630701258</v>
      </c>
      <c r="AF408" s="5">
        <f>-$W408*L408</f>
        <v>-35792.652424004322</v>
      </c>
      <c r="AG408" s="5">
        <f t="shared" si="479"/>
        <v>-9603.3273365215064</v>
      </c>
      <c r="AH408" s="5">
        <f t="shared" si="472"/>
        <v>276808.97108341655</v>
      </c>
      <c r="AI408" s="42">
        <f>-M408*($W407*N408-$W406*N407)/1000</f>
        <v>0</v>
      </c>
      <c r="AJ408" s="42">
        <f t="shared" si="480"/>
        <v>31608.878188700255</v>
      </c>
      <c r="AK408" s="42">
        <f t="shared" ref="AK408:AK415" si="485">SUM(AH408:AJ408)</f>
        <v>308417.84927211679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341785.25845679722</v>
      </c>
      <c r="K409" s="11">
        <f t="shared" si="475"/>
        <v>3417.8525845679724</v>
      </c>
      <c r="L409" s="24">
        <f t="shared" si="481"/>
        <v>37588.084597317706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L'!$B$392:$AV$512, 43)</f>
        <v>17.886470024323668</v>
      </c>
      <c r="S409" s="46">
        <f>VLOOKUP(I409, '[1]Lapse Rates'!$A$4:$F$24, 6)</f>
        <v>8.7679360000000005E-4</v>
      </c>
      <c r="T409" s="33">
        <f t="shared" si="476"/>
        <v>0.95223400733110231</v>
      </c>
      <c r="U409" s="33">
        <f t="shared" si="482"/>
        <v>1.7032105028269365E-2</v>
      </c>
      <c r="V409" s="39">
        <f t="shared" si="477"/>
        <v>8.3491268333026362E-4</v>
      </c>
      <c r="W409" s="32">
        <f t="shared" si="483"/>
        <v>0.93436698961950271</v>
      </c>
      <c r="X409" s="32"/>
      <c r="Y409" s="5">
        <f>AA408</f>
        <v>0</v>
      </c>
      <c r="Z409" s="5">
        <f t="shared" si="478"/>
        <v>5.7346293400100237</v>
      </c>
      <c r="AA409" s="5">
        <f t="shared" si="484"/>
        <v>0</v>
      </c>
      <c r="AB409" s="5">
        <f t="shared" si="469"/>
        <v>5.6270289779156348</v>
      </c>
      <c r="AC409" s="32"/>
      <c r="AD409" s="5">
        <f>$W409*J409</f>
        <v>319352.86304060131</v>
      </c>
      <c r="AE409" s="5">
        <f t="shared" si="471"/>
        <v>-3193.5286304060132</v>
      </c>
      <c r="AF409" s="5">
        <f t="shared" si="471"/>
        <v>-35121.065450758942</v>
      </c>
      <c r="AG409" s="5">
        <f t="shared" si="479"/>
        <v>-10257.227579069631</v>
      </c>
      <c r="AH409" s="5">
        <f t="shared" si="472"/>
        <v>270781.04138036672</v>
      </c>
      <c r="AI409" s="42">
        <f t="shared" ref="AI409:AI425" si="487">-M409*($W408*N409-$W407*N408)/1000</f>
        <v>0</v>
      </c>
      <c r="AJ409" s="42">
        <f>$D$6*SUM(Y409:Z409,AD409:AE409)</f>
        <v>31015.793272778414</v>
      </c>
      <c r="AK409" s="42">
        <f t="shared" si="485"/>
        <v>301796.83465314511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341785.25845679722</v>
      </c>
      <c r="K410" s="11">
        <f t="shared" si="475"/>
        <v>3417.8525845679724</v>
      </c>
      <c r="L410" s="24">
        <f t="shared" si="481"/>
        <v>37588.084597317706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L'!$B$392:$AV$512, 43)</f>
        <v>19.491106175234979</v>
      </c>
      <c r="S410" s="46">
        <f>VLOOKUP(I410, '[1]Lapse Rates'!$A$4:$F$24, 6)</f>
        <v>8.7786349999999995E-4</v>
      </c>
      <c r="T410" s="33">
        <f>W409</f>
        <v>0.93436698961950271</v>
      </c>
      <c r="U410" s="33">
        <f t="shared" si="482"/>
        <v>1.8211846201308408E-2</v>
      </c>
      <c r="V410" s="39">
        <f t="shared" si="477"/>
        <v>8.202466757918403E-4</v>
      </c>
      <c r="W410" s="32">
        <f t="shared" si="483"/>
        <v>0.91533489674240243</v>
      </c>
      <c r="X410" s="32"/>
      <c r="Y410" s="5">
        <f t="shared" ref="Y410:Z425" si="488">AA409</f>
        <v>0</v>
      </c>
      <c r="Z410" s="5">
        <f t="shared" si="478"/>
        <v>5.6270289779156348</v>
      </c>
      <c r="AA410" s="5">
        <f t="shared" si="484"/>
        <v>0</v>
      </c>
      <c r="AB410" s="5">
        <f t="shared" si="469"/>
        <v>5.5124121953028027</v>
      </c>
      <c r="AC410" s="32"/>
      <c r="AD410" s="5">
        <f t="shared" ref="AD410:AD424" si="489">$W410*J410</f>
        <v>312847.97425762779</v>
      </c>
      <c r="AE410" s="5">
        <f t="shared" si="471"/>
        <v>-3128.4797425762781</v>
      </c>
      <c r="AF410" s="5">
        <f t="shared" si="471"/>
        <v>-34405.685533630487</v>
      </c>
      <c r="AG410" s="5">
        <f t="shared" si="479"/>
        <v>-10967.701925967762</v>
      </c>
      <c r="AH410" s="5">
        <f t="shared" si="472"/>
        <v>264346.10705545329</v>
      </c>
      <c r="AI410" s="42">
        <f t="shared" si="487"/>
        <v>0</v>
      </c>
      <c r="AJ410" s="42">
        <f t="shared" ref="AJ410:AJ425" si="490">$D$6*SUM(Y410:Z410,AD410:AE410)</f>
        <v>30384.034423469289</v>
      </c>
      <c r="AK410" s="42">
        <f t="shared" si="485"/>
        <v>294730.14147892257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341785.25845679722</v>
      </c>
      <c r="K411" s="11">
        <f t="shared" si="475"/>
        <v>3417.8525845679724</v>
      </c>
      <c r="L411" s="24">
        <f t="shared" si="481"/>
        <v>37588.084597317706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L'!$B$392:$AV$512, 43)</f>
        <v>21.519452439324684</v>
      </c>
      <c r="S411" s="46">
        <f>VLOOKUP(I411, '[1]Lapse Rates'!$A$4:$F$24, 6)</f>
        <v>8.7081910000000003E-4</v>
      </c>
      <c r="T411" s="33">
        <f t="shared" ref="T411:T425" si="491">W410</f>
        <v>0.91533489674240243</v>
      </c>
      <c r="U411" s="33">
        <f t="shared" si="482"/>
        <v>1.9697505776502301E-2</v>
      </c>
      <c r="V411" s="39">
        <f t="shared" si="477"/>
        <v>7.9709111097981181E-4</v>
      </c>
      <c r="W411" s="32">
        <f t="shared" si="483"/>
        <v>0.89484029985492031</v>
      </c>
      <c r="X411" s="32"/>
      <c r="Y411" s="5">
        <f t="shared" si="488"/>
        <v>0</v>
      </c>
      <c r="Z411" s="5">
        <f t="shared" si="478"/>
        <v>5.5124121953028027</v>
      </c>
      <c r="AA411" s="5">
        <f t="shared" si="484"/>
        <v>0</v>
      </c>
      <c r="AB411" s="5">
        <f t="shared" si="469"/>
        <v>5.3889877894132878</v>
      </c>
      <c r="AC411" s="32"/>
      <c r="AD411" s="5">
        <f t="shared" si="489"/>
        <v>305843.22316347185</v>
      </c>
      <c r="AE411" s="5">
        <f t="shared" si="471"/>
        <v>-3058.4322316347188</v>
      </c>
      <c r="AF411" s="5">
        <f t="shared" si="471"/>
        <v>-33635.332892035884</v>
      </c>
      <c r="AG411" s="5">
        <f>-U411*M411</f>
        <v>-11862.409206277203</v>
      </c>
      <c r="AH411" s="5">
        <f t="shared" si="472"/>
        <v>257287.04883352402</v>
      </c>
      <c r="AI411" s="42">
        <f t="shared" si="487"/>
        <v>0</v>
      </c>
      <c r="AJ411" s="42">
        <f t="shared" si="490"/>
        <v>29703.728758049583</v>
      </c>
      <c r="AK411" s="42">
        <f t="shared" si="485"/>
        <v>286990.7775915736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341785.25845679722</v>
      </c>
      <c r="K412" s="11">
        <f t="shared" si="475"/>
        <v>3417.8525845679724</v>
      </c>
      <c r="L412" s="24">
        <f t="shared" si="481"/>
        <v>37588.084597317706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L'!$B$392:$AV$512, 43)</f>
        <v>23.598203960533713</v>
      </c>
      <c r="S412" s="46">
        <f>VLOOKUP(I412, '[1]Lapse Rates'!$A$4:$F$24, 6)</f>
        <v>7.8743759999999998E-4</v>
      </c>
      <c r="T412" s="33">
        <f t="shared" si="491"/>
        <v>0.89484029985492031</v>
      </c>
      <c r="U412" s="33">
        <f t="shared" si="482"/>
        <v>2.1116623908081559E-2</v>
      </c>
      <c r="V412" s="39">
        <f t="shared" si="477"/>
        <v>7.0463089810103878E-4</v>
      </c>
      <c r="W412" s="32">
        <f t="shared" si="483"/>
        <v>0.87301904504873773</v>
      </c>
      <c r="X412" s="32"/>
      <c r="Y412" s="5">
        <f t="shared" si="488"/>
        <v>0</v>
      </c>
      <c r="Z412" s="5">
        <f t="shared" si="478"/>
        <v>5.3889877894132878</v>
      </c>
      <c r="AA412" s="5">
        <f t="shared" si="484"/>
        <v>0</v>
      </c>
      <c r="AB412" s="5">
        <f t="shared" si="469"/>
        <v>5.2575738648065631</v>
      </c>
      <c r="AC412" s="32"/>
      <c r="AD412" s="5">
        <f t="shared" si="489"/>
        <v>298385.03994968912</v>
      </c>
      <c r="AE412" s="5">
        <f t="shared" si="471"/>
        <v>-2983.8503994968914</v>
      </c>
      <c r="AF412" s="5">
        <f t="shared" si="471"/>
        <v>-32815.113720361471</v>
      </c>
      <c r="AG412" s="5">
        <f t="shared" ref="AG412:AG425" si="492">-U412*M412</f>
        <v>-12717.04329954005</v>
      </c>
      <c r="AH412" s="5">
        <f t="shared" si="472"/>
        <v>249869.03253029066</v>
      </c>
      <c r="AI412" s="42">
        <f t="shared" si="487"/>
        <v>0</v>
      </c>
      <c r="AJ412" s="42">
        <f t="shared" si="490"/>
        <v>28979.385354575999</v>
      </c>
      <c r="AK412" s="42">
        <f t="shared" si="485"/>
        <v>278848.41788486665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341785.25845679722</v>
      </c>
      <c r="K413" s="11">
        <f t="shared" si="475"/>
        <v>3417.8525845679724</v>
      </c>
      <c r="L413" s="24">
        <f t="shared" si="481"/>
        <v>37588.084597317706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L'!$B$392:$AV$512, 43)</f>
        <v>25.987538112697244</v>
      </c>
      <c r="S413" s="46">
        <f>VLOOKUP(I413, '[1]Lapse Rates'!$A$4:$F$24, 6)</f>
        <v>7.0183349999999997E-4</v>
      </c>
      <c r="T413" s="33">
        <f t="shared" si="491"/>
        <v>0.87301904504873773</v>
      </c>
      <c r="U413" s="33">
        <f t="shared" si="482"/>
        <v>2.2687615706314623E-2</v>
      </c>
      <c r="V413" s="39">
        <f t="shared" si="477"/>
        <v>6.1271401195321326E-4</v>
      </c>
      <c r="W413" s="32">
        <f t="shared" si="483"/>
        <v>0.84971871533046994</v>
      </c>
      <c r="X413" s="32"/>
      <c r="Y413" s="5">
        <f t="shared" si="488"/>
        <v>0</v>
      </c>
      <c r="Z413" s="5">
        <f t="shared" si="478"/>
        <v>5.2575738648065631</v>
      </c>
      <c r="AA413" s="5">
        <f t="shared" si="484"/>
        <v>0</v>
      </c>
      <c r="AB413" s="5">
        <f t="shared" si="469"/>
        <v>5.1172525221475356</v>
      </c>
      <c r="AC413" s="32"/>
      <c r="AD413" s="5">
        <f t="shared" si="489"/>
        <v>290421.33073480235</v>
      </c>
      <c r="AE413" s="5">
        <f t="shared" si="471"/>
        <v>-2904.213307348024</v>
      </c>
      <c r="AF413" s="5">
        <f t="shared" si="471"/>
        <v>-31939.298955765826</v>
      </c>
      <c r="AG413" s="5">
        <f t="shared" si="492"/>
        <v>-13663.140119198149</v>
      </c>
      <c r="AH413" s="5">
        <f t="shared" si="472"/>
        <v>241914.67835249036</v>
      </c>
      <c r="AI413" s="42">
        <f t="shared" si="487"/>
        <v>0</v>
      </c>
      <c r="AJ413" s="42">
        <f t="shared" si="490"/>
        <v>28205.944987629413</v>
      </c>
      <c r="AK413" s="42">
        <f t="shared" si="485"/>
        <v>270120.62334011978</v>
      </c>
    </row>
    <row r="414" spans="1:39" ht="15" x14ac:dyDescent="0.2">
      <c r="A414" s="12"/>
      <c r="B414" s="13">
        <v>1</v>
      </c>
      <c r="C414" s="10">
        <f>$H$404*0.14+$B$417</f>
        <v>47841.642351021626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341785.25845679722</v>
      </c>
      <c r="K414" s="11">
        <f t="shared" si="475"/>
        <v>3417.8525845679724</v>
      </c>
      <c r="L414" s="24">
        <f t="shared" si="481"/>
        <v>37588.084597317706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L'!$B$392:$AV$512, 43)</f>
        <v>28.734043673553451</v>
      </c>
      <c r="S414" s="46">
        <f>VLOOKUP(I414, '[1]Lapse Rates'!$A$4:$F$24, 6)</f>
        <v>6.5742610000000005E-4</v>
      </c>
      <c r="T414" s="33">
        <f t="shared" si="491"/>
        <v>0.84971871533046994</v>
      </c>
      <c r="U414" s="33">
        <f t="shared" si="482"/>
        <v>2.4415854676541456E-2</v>
      </c>
      <c r="V414" s="39">
        <f t="shared" si="477"/>
        <v>5.5862726111672114E-4</v>
      </c>
      <c r="W414" s="32">
        <f t="shared" si="483"/>
        <v>0.82474423339281178</v>
      </c>
      <c r="X414" s="32"/>
      <c r="Y414" s="5">
        <f t="shared" si="488"/>
        <v>0</v>
      </c>
      <c r="Z414" s="5">
        <f t="shared" si="478"/>
        <v>5.1172525221475356</v>
      </c>
      <c r="AA414" s="5">
        <f t="shared" si="484"/>
        <v>0</v>
      </c>
      <c r="AB414" s="5">
        <f t="shared" si="469"/>
        <v>4.9668489493191963</v>
      </c>
      <c r="AC414" s="32"/>
      <c r="AD414" s="5">
        <f t="shared" si="489"/>
        <v>281885.42097091523</v>
      </c>
      <c r="AE414" s="5">
        <f t="shared" si="471"/>
        <v>-2818.8542097091527</v>
      </c>
      <c r="AF414" s="5">
        <f t="shared" si="471"/>
        <v>-31000.556015918948</v>
      </c>
      <c r="AG414" s="5">
        <f t="shared" si="492"/>
        <v>-14703.935745998884</v>
      </c>
      <c r="AH414" s="5">
        <f t="shared" si="472"/>
        <v>233362.07499928822</v>
      </c>
      <c r="AI414" s="42">
        <f t="shared" si="487"/>
        <v>0</v>
      </c>
      <c r="AJ414" s="42">
        <f t="shared" si="490"/>
        <v>27376.932201746742</v>
      </c>
      <c r="AK414" s="42">
        <f t="shared" si="485"/>
        <v>260739.00720103495</v>
      </c>
    </row>
    <row r="415" spans="1:39" ht="15" x14ac:dyDescent="0.2">
      <c r="A415" s="12"/>
      <c r="B415" s="70" t="s">
        <v>49</v>
      </c>
      <c r="C415" s="10">
        <f>$H$404*0.11+$B$417</f>
        <v>37588.084597317706</v>
      </c>
      <c r="D415" s="1"/>
      <c r="E415" s="1"/>
      <c r="F415" s="1"/>
      <c r="I415" s="2">
        <f t="shared" si="474"/>
        <v>10</v>
      </c>
      <c r="J415" s="11">
        <f t="shared" si="464"/>
        <v>341785.25845679722</v>
      </c>
      <c r="K415" s="11">
        <f t="shared" si="475"/>
        <v>3417.8525845679724</v>
      </c>
      <c r="L415" s="24">
        <f t="shared" si="481"/>
        <v>37588.084597317706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L'!$B$392:$AV$512, 43)</f>
        <v>31.997525649478089</v>
      </c>
      <c r="S415" s="46">
        <f>VLOOKUP(I415, '[1]Lapse Rates'!$A$4:$F$24, 6)</f>
        <v>5.9033320000000003E-4</v>
      </c>
      <c r="T415" s="33">
        <f t="shared" si="491"/>
        <v>0.82474423339281178</v>
      </c>
      <c r="U415" s="33">
        <f t="shared" si="482"/>
        <v>2.6389774762245636E-2</v>
      </c>
      <c r="V415" s="39">
        <f t="shared" si="477"/>
        <v>4.8687390248032547E-4</v>
      </c>
      <c r="W415" s="32">
        <f t="shared" si="483"/>
        <v>0.79786758472808583</v>
      </c>
      <c r="X415" s="32"/>
      <c r="Y415" s="5">
        <f t="shared" si="488"/>
        <v>0</v>
      </c>
      <c r="Z415" s="5">
        <f t="shared" si="478"/>
        <v>4.9668489493191963</v>
      </c>
      <c r="AA415" s="5">
        <f t="shared" si="484"/>
        <v>0</v>
      </c>
      <c r="AB415" s="5">
        <f t="shared" si="469"/>
        <v>4.804989976832104</v>
      </c>
      <c r="AC415" s="32"/>
      <c r="AD415" s="5">
        <f t="shared" si="489"/>
        <v>272699.3786605894</v>
      </c>
      <c r="AE415" s="5">
        <f t="shared" si="471"/>
        <v>-2726.993786605894</v>
      </c>
      <c r="AF415" s="5">
        <f t="shared" si="471"/>
        <v>-29990.314272216841</v>
      </c>
      <c r="AG415" s="5">
        <f t="shared" si="492"/>
        <v>-15892.687665292427</v>
      </c>
      <c r="AH415" s="5">
        <f>SUM(AD415:AG415)</f>
        <v>224089.38293647423</v>
      </c>
      <c r="AI415" s="42">
        <f t="shared" si="487"/>
        <v>0</v>
      </c>
      <c r="AJ415" s="42">
        <f t="shared" si="490"/>
        <v>26484.778204019713</v>
      </c>
      <c r="AK415" s="42">
        <f t="shared" si="485"/>
        <v>250574.16114049393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341785.25845679722</v>
      </c>
      <c r="K416" s="11">
        <f t="shared" si="475"/>
        <v>3417.8525845679724</v>
      </c>
      <c r="L416" s="24">
        <f t="shared" si="481"/>
        <v>37588.084597317706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L'!$B$392:$AV$512, 43)</f>
        <v>35.744807712934794</v>
      </c>
      <c r="S416" s="46">
        <f>VLOOKUP(I416, '[1]Lapse Rates'!$A$4:$F$24, 6)</f>
        <v>5.0522920000000001E-4</v>
      </c>
      <c r="T416" s="33">
        <f t="shared" si="491"/>
        <v>0.79786758472808583</v>
      </c>
      <c r="U416" s="33">
        <f t="shared" si="482"/>
        <v>2.8519623396489138E-2</v>
      </c>
      <c r="V416" s="39">
        <f t="shared" si="477"/>
        <v>4.03106001538103E-4</v>
      </c>
      <c r="W416" s="32">
        <f t="shared" si="483"/>
        <v>0.76894485533005863</v>
      </c>
      <c r="X416" s="31"/>
      <c r="Y416" s="5">
        <f t="shared" si="488"/>
        <v>0</v>
      </c>
      <c r="Z416" s="5">
        <f t="shared" si="478"/>
        <v>4.804989976832104</v>
      </c>
      <c r="AA416" s="5">
        <f t="shared" si="484"/>
        <v>0</v>
      </c>
      <c r="AB416" s="5">
        <f t="shared" si="469"/>
        <v>4.6308089128056587</v>
      </c>
      <c r="AC416" s="32"/>
      <c r="AD416" s="5">
        <f t="shared" si="489"/>
        <v>262814.01611800864</v>
      </c>
      <c r="AE416" s="5">
        <f t="shared" si="471"/>
        <v>-2628.1401611800866</v>
      </c>
      <c r="AF416" s="5">
        <f t="shared" si="471"/>
        <v>-28903.164272818467</v>
      </c>
      <c r="AG416" s="5">
        <f t="shared" si="492"/>
        <v>-17175.344278444256</v>
      </c>
      <c r="AH416" s="5">
        <f t="shared" ref="AH416:AH425" si="493">SUM(AD416:AG416)</f>
        <v>214107.36740556586</v>
      </c>
      <c r="AI416" s="42">
        <f t="shared" si="487"/>
        <v>0</v>
      </c>
      <c r="AJ416" s="42">
        <f t="shared" si="490"/>
        <v>25524.705800881609</v>
      </c>
      <c r="AK416" s="42">
        <f t="shared" ref="AK416:AK425" si="494">SUM(AH416:AJ416)</f>
        <v>239632.07320644747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341785.25845679722</v>
      </c>
      <c r="K417" s="11">
        <f t="shared" si="475"/>
        <v>3417.8525845679724</v>
      </c>
      <c r="L417" s="24">
        <f t="shared" si="481"/>
        <v>37588.084597317706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L'!$B$392:$AV$512, 43)</f>
        <v>40.028560253523978</v>
      </c>
      <c r="S417" s="46">
        <f>VLOOKUP(I417, '[1]Lapse Rates'!$A$4:$F$24, 6)</f>
        <v>4.8306569999999999E-4</v>
      </c>
      <c r="T417" s="33">
        <f t="shared" si="491"/>
        <v>0.76894485533005863</v>
      </c>
      <c r="U417" s="33">
        <f t="shared" si="482"/>
        <v>3.0779755473216527E-2</v>
      </c>
      <c r="V417" s="39">
        <f t="shared" si="477"/>
        <v>3.7145088480141351E-4</v>
      </c>
      <c r="W417" s="32">
        <f t="shared" si="483"/>
        <v>0.73779364897204069</v>
      </c>
      <c r="X417" s="31"/>
      <c r="Y417" s="5">
        <f t="shared" si="488"/>
        <v>0</v>
      </c>
      <c r="Z417" s="5">
        <f t="shared" si="478"/>
        <v>4.6308089128056587</v>
      </c>
      <c r="AA417" s="5">
        <f t="shared" si="484"/>
        <v>0</v>
      </c>
      <c r="AB417" s="5">
        <f t="shared" si="469"/>
        <v>4.4432073142678306</v>
      </c>
      <c r="AC417" s="32"/>
      <c r="AD417" s="5">
        <f t="shared" si="489"/>
        <v>252166.99300169246</v>
      </c>
      <c r="AE417" s="5">
        <f t="shared" si="471"/>
        <v>-2521.6699300169248</v>
      </c>
      <c r="AF417" s="5">
        <f t="shared" si="471"/>
        <v>-27732.250092924787</v>
      </c>
      <c r="AG417" s="5">
        <f t="shared" si="492"/>
        <v>-18536.461358879715</v>
      </c>
      <c r="AH417" s="5">
        <f t="shared" si="493"/>
        <v>203376.61161987105</v>
      </c>
      <c r="AI417" s="42">
        <f t="shared" si="487"/>
        <v>0</v>
      </c>
      <c r="AJ417" s="42">
        <f t="shared" si="490"/>
        <v>24490.66047568572</v>
      </c>
      <c r="AK417" s="42">
        <f t="shared" si="494"/>
        <v>227867.27209555678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341785.25845679722</v>
      </c>
      <c r="K418" s="11">
        <f t="shared" si="475"/>
        <v>3417.8525845679724</v>
      </c>
      <c r="L418" s="24">
        <f t="shared" si="481"/>
        <v>37588.084597317706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L'!$B$392:$AV$512, 43)</f>
        <v>44.954300431844892</v>
      </c>
      <c r="S418" s="46">
        <f>VLOOKUP(I418, '[1]Lapse Rates'!$A$4:$F$24, 6)</f>
        <v>4.5965829999999999E-4</v>
      </c>
      <c r="T418" s="33">
        <f t="shared" si="491"/>
        <v>0.73779364897204069</v>
      </c>
      <c r="U418" s="33">
        <f t="shared" si="482"/>
        <v>3.3166997352596227E-2</v>
      </c>
      <c r="V418" s="39">
        <f t="shared" si="477"/>
        <v>3.3913297443728495E-4</v>
      </c>
      <c r="W418" s="32">
        <f t="shared" si="483"/>
        <v>0.70428751864500716</v>
      </c>
      <c r="X418" s="31"/>
      <c r="Y418" s="5">
        <f t="shared" si="488"/>
        <v>0</v>
      </c>
      <c r="Z418" s="5">
        <f t="shared" si="478"/>
        <v>4.4432073142678306</v>
      </c>
      <c r="AA418" s="5">
        <f t="shared" si="484"/>
        <v>0</v>
      </c>
      <c r="AB418" s="5">
        <f t="shared" si="469"/>
        <v>4.24142368066064</v>
      </c>
      <c r="AC418" s="32"/>
      <c r="AD418" s="5">
        <f t="shared" si="489"/>
        <v>240715.09158798016</v>
      </c>
      <c r="AE418" s="5">
        <f t="shared" si="471"/>
        <v>-2407.1509158798017</v>
      </c>
      <c r="AF418" s="5">
        <f t="shared" si="471"/>
        <v>-26472.818831663499</v>
      </c>
      <c r="AG418" s="5">
        <f t="shared" si="492"/>
        <v>-19974.127648656671</v>
      </c>
      <c r="AH418" s="5">
        <f t="shared" si="493"/>
        <v>191860.99419178019</v>
      </c>
      <c r="AI418" s="42">
        <f t="shared" si="487"/>
        <v>0</v>
      </c>
      <c r="AJ418" s="42">
        <f t="shared" si="490"/>
        <v>23378.444858570576</v>
      </c>
      <c r="AK418" s="42">
        <f t="shared" si="494"/>
        <v>215239.43905035077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341785.25845679722</v>
      </c>
      <c r="K419" s="11">
        <f t="shared" si="475"/>
        <v>3417.8525845679724</v>
      </c>
      <c r="L419" s="24">
        <f t="shared" si="481"/>
        <v>37588.084597317706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L'!$B$392:$AV$512, 43)</f>
        <v>50.428037293055795</v>
      </c>
      <c r="S419" s="46">
        <f>VLOOKUP(I419, '[1]Lapse Rates'!$A$4:$F$24, 6)</f>
        <v>3.6747819999999998E-4</v>
      </c>
      <c r="T419" s="33">
        <f t="shared" si="491"/>
        <v>0.70428751864500716</v>
      </c>
      <c r="U419" s="33">
        <f t="shared" si="482"/>
        <v>3.5515837255264152E-2</v>
      </c>
      <c r="V419" s="39">
        <f t="shared" si="477"/>
        <v>2.5881030963413365E-4</v>
      </c>
      <c r="W419" s="32">
        <f t="shared" si="483"/>
        <v>0.66851287108010893</v>
      </c>
      <c r="X419" s="31"/>
      <c r="Y419" s="5">
        <f t="shared" si="488"/>
        <v>0</v>
      </c>
      <c r="Z419" s="5">
        <f t="shared" si="478"/>
        <v>4.24142368066064</v>
      </c>
      <c r="AA419" s="5">
        <f t="shared" si="484"/>
        <v>0</v>
      </c>
      <c r="AB419" s="5">
        <f t="shared" si="469"/>
        <v>4.0259783783770295</v>
      </c>
      <c r="AC419" s="32"/>
      <c r="AD419" s="5">
        <f t="shared" si="489"/>
        <v>228487.8444238106</v>
      </c>
      <c r="AE419" s="5">
        <f t="shared" si="471"/>
        <v>-2284.8784442381061</v>
      </c>
      <c r="AF419" s="5">
        <f t="shared" si="471"/>
        <v>-25128.11835255488</v>
      </c>
      <c r="AG419" s="5">
        <f t="shared" si="492"/>
        <v>-21388.667154400475</v>
      </c>
      <c r="AH419" s="5">
        <f t="shared" si="493"/>
        <v>179686.18047261715</v>
      </c>
      <c r="AI419" s="42">
        <f t="shared" si="487"/>
        <v>0</v>
      </c>
      <c r="AJ419" s="42">
        <f t="shared" si="490"/>
        <v>22190.927046259138</v>
      </c>
      <c r="AK419" s="42">
        <f t="shared" si="494"/>
        <v>201877.10751887629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341785.25845679722</v>
      </c>
      <c r="K420" s="11">
        <f t="shared" si="475"/>
        <v>3417.8525845679724</v>
      </c>
      <c r="L420" s="24">
        <f t="shared" si="481"/>
        <v>37588.084597317706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L'!$B$392:$AV$512, 43)</f>
        <v>56.480326032554487</v>
      </c>
      <c r="S420" s="46">
        <f>VLOOKUP(I420, '[1]Lapse Rates'!$A$4:$F$24, 6)</f>
        <v>3.9775519999999998E-4</v>
      </c>
      <c r="T420" s="33">
        <f t="shared" si="491"/>
        <v>0.66851287108010893</v>
      </c>
      <c r="U420" s="33">
        <f t="shared" si="482"/>
        <v>3.775782491556362E-2</v>
      </c>
      <c r="V420" s="39">
        <f t="shared" si="477"/>
        <v>2.6590447073904293E-4</v>
      </c>
      <c r="W420" s="32">
        <f t="shared" si="483"/>
        <v>0.63048914169380632</v>
      </c>
      <c r="X420" s="31"/>
      <c r="Y420" s="5">
        <f t="shared" si="488"/>
        <v>0</v>
      </c>
      <c r="Z420" s="5">
        <f t="shared" si="478"/>
        <v>4.0259783783770295</v>
      </c>
      <c r="AA420" s="5">
        <f t="shared" si="484"/>
        <v>0</v>
      </c>
      <c r="AB420" s="5">
        <f t="shared" si="469"/>
        <v>3.7969884531311928</v>
      </c>
      <c r="AC420" s="32"/>
      <c r="AD420" s="5">
        <f t="shared" si="489"/>
        <v>215491.89424802182</v>
      </c>
      <c r="AE420" s="5">
        <f t="shared" si="471"/>
        <v>-2154.9189424802184</v>
      </c>
      <c r="AF420" s="5">
        <f t="shared" si="471"/>
        <v>-23698.879195677022</v>
      </c>
      <c r="AG420" s="5">
        <f t="shared" si="492"/>
        <v>-22738.857141074965</v>
      </c>
      <c r="AH420" s="5">
        <f t="shared" si="493"/>
        <v>166899.23896878961</v>
      </c>
      <c r="AI420" s="42">
        <f t="shared" si="487"/>
        <v>0</v>
      </c>
      <c r="AJ420" s="42">
        <f t="shared" si="490"/>
        <v>20928.75222595255</v>
      </c>
      <c r="AK420" s="42">
        <f t="shared" si="494"/>
        <v>187827.99119474215</v>
      </c>
    </row>
    <row r="421" spans="1:37" ht="15" x14ac:dyDescent="0.2">
      <c r="I421" s="2">
        <f t="shared" si="474"/>
        <v>16</v>
      </c>
      <c r="J421" s="11">
        <f t="shared" si="464"/>
        <v>341785.25845679722</v>
      </c>
      <c r="K421" s="11">
        <f t="shared" si="475"/>
        <v>3417.8525845679724</v>
      </c>
      <c r="L421" s="24">
        <f t="shared" si="481"/>
        <v>37588.084597317706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L'!$B$392:$AV$512, 43)</f>
        <v>63.038173620896714</v>
      </c>
      <c r="S421" s="46">
        <f>VLOOKUP(I421, '[1]Lapse Rates'!$A$4:$F$24, 6)</f>
        <v>2.516404E-4</v>
      </c>
      <c r="T421" s="33">
        <f t="shared" si="491"/>
        <v>0.63048914169380632</v>
      </c>
      <c r="U421" s="33">
        <f t="shared" si="482"/>
        <v>3.974488398018431E-2</v>
      </c>
      <c r="V421" s="39">
        <f t="shared" si="477"/>
        <v>1.5865653981148609E-4</v>
      </c>
      <c r="W421" s="32">
        <f t="shared" si="483"/>
        <v>0.59058560117381054</v>
      </c>
      <c r="X421" s="31"/>
      <c r="Y421" s="5">
        <f t="shared" si="488"/>
        <v>0</v>
      </c>
      <c r="Z421" s="5">
        <f t="shared" si="478"/>
        <v>3.7969884531311928</v>
      </c>
      <c r="AA421" s="5">
        <f t="shared" si="484"/>
        <v>0</v>
      </c>
      <c r="AB421" s="5">
        <f t="shared" si="469"/>
        <v>3.5566777600930273</v>
      </c>
      <c r="AC421" s="32"/>
      <c r="AD421" s="5">
        <f t="shared" si="489"/>
        <v>201853.45233805379</v>
      </c>
      <c r="AE421" s="5">
        <f t="shared" si="471"/>
        <v>-2018.5345233805381</v>
      </c>
      <c r="AF421" s="5">
        <f t="shared" si="471"/>
        <v>-22198.981538878925</v>
      </c>
      <c r="AG421" s="5">
        <f t="shared" si="492"/>
        <v>-23935.521734502418</v>
      </c>
      <c r="AH421" s="5">
        <f t="shared" si="493"/>
        <v>153700.41454129189</v>
      </c>
      <c r="AI421" s="42">
        <f t="shared" si="487"/>
        <v>0</v>
      </c>
      <c r="AJ421" s="42">
        <f t="shared" si="490"/>
        <v>19604.1779221867</v>
      </c>
      <c r="AK421" s="42">
        <f t="shared" si="494"/>
        <v>173304.59246347859</v>
      </c>
    </row>
    <row r="422" spans="1:37" ht="15" x14ac:dyDescent="0.2">
      <c r="I422" s="2">
        <f t="shared" si="474"/>
        <v>17</v>
      </c>
      <c r="J422" s="11">
        <f t="shared" si="464"/>
        <v>341785.25845679722</v>
      </c>
      <c r="K422" s="11">
        <f t="shared" si="475"/>
        <v>3417.8525845679724</v>
      </c>
      <c r="L422" s="24">
        <f t="shared" si="481"/>
        <v>37588.084597317706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L'!$B$392:$AV$512, 43)</f>
        <v>70.197291238441366</v>
      </c>
      <c r="S422" s="46">
        <f>VLOOKUP(I422, '[1]Lapse Rates'!$A$4:$F$24, 6)</f>
        <v>2.7508159999999998E-4</v>
      </c>
      <c r="T422" s="33">
        <f t="shared" si="491"/>
        <v>0.59058560117381054</v>
      </c>
      <c r="U422" s="33">
        <f t="shared" si="482"/>
        <v>4.1457509446827953E-2</v>
      </c>
      <c r="V422" s="39">
        <f t="shared" si="477"/>
        <v>1.6245923210785366E-4</v>
      </c>
      <c r="W422" s="32">
        <f t="shared" si="483"/>
        <v>0.54896563249487473</v>
      </c>
      <c r="X422" s="31"/>
      <c r="Y422" s="5">
        <f t="shared" si="488"/>
        <v>0</v>
      </c>
      <c r="Z422" s="5">
        <f t="shared" si="478"/>
        <v>3.5566777600930273</v>
      </c>
      <c r="AA422" s="5">
        <f t="shared" si="484"/>
        <v>0</v>
      </c>
      <c r="AB422" s="5">
        <f t="shared" si="469"/>
        <v>3.3060302389175593</v>
      </c>
      <c r="AC422" s="32"/>
      <c r="AD422" s="5">
        <f t="shared" si="489"/>
        <v>187628.36058615992</v>
      </c>
      <c r="AE422" s="5">
        <f t="shared" si="471"/>
        <v>-1876.2836058615992</v>
      </c>
      <c r="AF422" s="5">
        <f t="shared" si="471"/>
        <v>-20634.566635237374</v>
      </c>
      <c r="AG422" s="5">
        <f t="shared" si="492"/>
        <v>-24966.914456653751</v>
      </c>
      <c r="AH422" s="5">
        <f t="shared" si="493"/>
        <v>140150.5958884072</v>
      </c>
      <c r="AI422" s="42">
        <f t="shared" si="487"/>
        <v>0</v>
      </c>
      <c r="AJ422" s="42">
        <f t="shared" si="490"/>
        <v>18222.627661855531</v>
      </c>
      <c r="AK422" s="42">
        <f t="shared" si="494"/>
        <v>158373.22355026274</v>
      </c>
    </row>
    <row r="423" spans="1:37" ht="15" x14ac:dyDescent="0.2">
      <c r="I423" s="2">
        <f t="shared" si="474"/>
        <v>18</v>
      </c>
      <c r="J423" s="11">
        <f t="shared" si="464"/>
        <v>341785.25845679722</v>
      </c>
      <c r="K423" s="11">
        <f t="shared" si="475"/>
        <v>3417.8525845679724</v>
      </c>
      <c r="L423" s="24">
        <f t="shared" si="481"/>
        <v>37588.084597317706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L'!$B$392:$AV$512, 43)</f>
        <v>78.205974157016442</v>
      </c>
      <c r="S423" s="46">
        <f>VLOOKUP(I423, '[1]Lapse Rates'!$A$4:$F$24, 6)</f>
        <v>2.0998619999999999E-4</v>
      </c>
      <c r="T423" s="33">
        <f t="shared" si="491"/>
        <v>0.54896563249487473</v>
      </c>
      <c r="U423" s="33">
        <f t="shared" si="482"/>
        <v>4.2932392067984361E-2</v>
      </c>
      <c r="V423" s="39">
        <f t="shared" si="477"/>
        <v>1.1527520709819527E-4</v>
      </c>
      <c r="W423" s="32">
        <f t="shared" si="483"/>
        <v>0.50591796521979215</v>
      </c>
      <c r="X423" s="31"/>
      <c r="Y423" s="5">
        <f t="shared" si="488"/>
        <v>0</v>
      </c>
      <c r="Z423" s="5">
        <f t="shared" si="488"/>
        <v>3.3060302389175593</v>
      </c>
      <c r="AA423" s="5">
        <f t="shared" si="484"/>
        <v>0</v>
      </c>
      <c r="AB423" s="5">
        <f t="shared" si="469"/>
        <v>3.0467847027635022</v>
      </c>
      <c r="AC423" s="32"/>
      <c r="AD423" s="5">
        <f t="shared" si="489"/>
        <v>172915.30250058361</v>
      </c>
      <c r="AE423" s="5">
        <f t="shared" si="471"/>
        <v>-1729.1530250058361</v>
      </c>
      <c r="AF423" s="5">
        <f t="shared" si="471"/>
        <v>-19016.487275984386</v>
      </c>
      <c r="AG423" s="5">
        <f t="shared" si="492"/>
        <v>-25855.131542710154</v>
      </c>
      <c r="AH423" s="5">
        <f t="shared" si="493"/>
        <v>126314.53065688323</v>
      </c>
      <c r="AI423" s="42">
        <f t="shared" si="487"/>
        <v>0</v>
      </c>
      <c r="AJ423" s="42">
        <f t="shared" si="490"/>
        <v>16793.68558512062</v>
      </c>
      <c r="AK423" s="42">
        <f t="shared" si="494"/>
        <v>143108.21624200384</v>
      </c>
    </row>
    <row r="424" spans="1:37" ht="15" x14ac:dyDescent="0.2">
      <c r="I424" s="2">
        <f t="shared" si="474"/>
        <v>19</v>
      </c>
      <c r="J424" s="11">
        <f t="shared" si="464"/>
        <v>341785.25845679722</v>
      </c>
      <c r="K424" s="11">
        <f t="shared" si="475"/>
        <v>3417.8525845679724</v>
      </c>
      <c r="L424" s="24">
        <f t="shared" si="481"/>
        <v>37588.084597317706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L'!$B$392:$AV$512, 43)</f>
        <v>87.152906044201444</v>
      </c>
      <c r="S424" s="46">
        <f>VLOOKUP(I424, '[1]Lapse Rates'!$A$4:$F$24, 6)</f>
        <v>1.6037285799999999E-2</v>
      </c>
      <c r="T424" s="33">
        <f t="shared" si="491"/>
        <v>0.50591796521979215</v>
      </c>
      <c r="U424" s="33">
        <f t="shared" si="482"/>
        <v>4.4092220888874115E-2</v>
      </c>
      <c r="V424" s="39">
        <f t="shared" si="477"/>
        <v>8.1135509995842667E-3</v>
      </c>
      <c r="W424" s="32">
        <f t="shared" si="483"/>
        <v>0.45371219333133378</v>
      </c>
      <c r="X424" s="31"/>
      <c r="Y424" s="5">
        <f t="shared" si="488"/>
        <v>0</v>
      </c>
      <c r="Z424" s="5">
        <f t="shared" si="488"/>
        <v>3.0467847027635022</v>
      </c>
      <c r="AA424" s="5">
        <f t="shared" si="484"/>
        <v>0</v>
      </c>
      <c r="AB424" s="5">
        <f t="shared" si="469"/>
        <v>2.7323864047773583</v>
      </c>
      <c r="AC424" s="32"/>
      <c r="AD424" s="5">
        <f t="shared" si="489"/>
        <v>155072.13926275028</v>
      </c>
      <c r="AE424" s="5">
        <f t="shared" si="471"/>
        <v>-1550.7213926275026</v>
      </c>
      <c r="AF424" s="5">
        <f t="shared" si="471"/>
        <v>-17054.172305772739</v>
      </c>
      <c r="AG424" s="5">
        <f t="shared" si="492"/>
        <v>-26553.61409368577</v>
      </c>
      <c r="AH424" s="5">
        <f t="shared" si="493"/>
        <v>109913.63147066424</v>
      </c>
      <c r="AI424" s="42">
        <f t="shared" si="487"/>
        <v>0</v>
      </c>
      <c r="AJ424" s="42">
        <f t="shared" si="490"/>
        <v>15060.749982638386</v>
      </c>
      <c r="AK424" s="42">
        <f t="shared" si="494"/>
        <v>124974.38145330263</v>
      </c>
    </row>
    <row r="425" spans="1:37" ht="15" x14ac:dyDescent="0.2">
      <c r="I425" s="2">
        <f t="shared" si="474"/>
        <v>20</v>
      </c>
      <c r="J425" s="11">
        <f t="shared" si="464"/>
        <v>341785.25845679722</v>
      </c>
      <c r="K425" s="11">
        <f t="shared" si="475"/>
        <v>3417.8525845679724</v>
      </c>
      <c r="L425" s="24">
        <f t="shared" si="481"/>
        <v>37588.084597317706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L'!$B$392:$AV$512, 43)</f>
        <v>97.186102286286129</v>
      </c>
      <c r="S425" s="46">
        <f>VLOOKUP(I425, '[1]Lapse Rates'!$A$4:$F$24, 6)</f>
        <v>0</v>
      </c>
      <c r="T425" s="33">
        <f t="shared" si="491"/>
        <v>0.45371219333133378</v>
      </c>
      <c r="U425" s="33">
        <f t="shared" si="482"/>
        <v>4.4094519629634232E-2</v>
      </c>
      <c r="V425" s="39">
        <f t="shared" si="477"/>
        <v>0</v>
      </c>
      <c r="W425" s="32">
        <f t="shared" si="483"/>
        <v>0.40961767370169955</v>
      </c>
      <c r="X425" s="31"/>
      <c r="Y425" s="5">
        <f t="shared" si="488"/>
        <v>0</v>
      </c>
      <c r="Z425" s="5">
        <f t="shared" si="488"/>
        <v>2.7323864047773583</v>
      </c>
      <c r="AA425" s="5">
        <f t="shared" si="484"/>
        <v>0</v>
      </c>
      <c r="AB425" s="5">
        <f t="shared" si="469"/>
        <v>2.4668364201570081</v>
      </c>
      <c r="AC425" s="32"/>
      <c r="AD425" s="5">
        <f>$W425*J425</f>
        <v>140001.2824746074</v>
      </c>
      <c r="AE425" s="5">
        <f t="shared" si="471"/>
        <v>-1400.0128247460741</v>
      </c>
      <c r="AF425" s="5">
        <f t="shared" si="471"/>
        <v>-15396.743771655963</v>
      </c>
      <c r="AG425" s="5">
        <f t="shared" si="492"/>
        <v>-26554.998462034993</v>
      </c>
      <c r="AH425" s="5">
        <f t="shared" si="493"/>
        <v>96649.527416170371</v>
      </c>
      <c r="AI425" s="42">
        <f t="shared" si="487"/>
        <v>0</v>
      </c>
      <c r="AJ425" s="42">
        <f t="shared" si="490"/>
        <v>13597.052599757704</v>
      </c>
      <c r="AK425" s="42">
        <f t="shared" si="494"/>
        <v>110246.58001592808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5473710.1216250677</v>
      </c>
      <c r="AE428" s="21">
        <f t="shared" ref="AE428:AK428" si="495">SUM(AE405:AE425)</f>
        <v>-184666.63765408107</v>
      </c>
      <c r="AF428" s="21">
        <f t="shared" si="495"/>
        <v>-575203.15670831024</v>
      </c>
      <c r="AG428" s="21">
        <f t="shared" si="495"/>
        <v>-344628.66149306757</v>
      </c>
      <c r="AH428" s="21">
        <f t="shared" si="495"/>
        <v>4369211.6657696096</v>
      </c>
      <c r="AI428" s="21">
        <f t="shared" si="495"/>
        <v>0</v>
      </c>
      <c r="AJ428" s="21">
        <f t="shared" si="495"/>
        <v>498746.90494951844</v>
      </c>
      <c r="AK428" s="21">
        <f t="shared" si="495"/>
        <v>4867958.5707191294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2804642.2926953393</v>
      </c>
      <c r="AE430" s="21">
        <f t="shared" ref="AE430:AK430" si="496">AE405+NPV($D$6,AE406:AE425)</f>
        <v>-158276.72858320421</v>
      </c>
      <c r="AF430" s="21">
        <f t="shared" si="496"/>
        <v>-284978.19523677044</v>
      </c>
      <c r="AG430" s="21">
        <f t="shared" si="496"/>
        <v>-121838.64569209244</v>
      </c>
      <c r="AH430" s="21">
        <f t="shared" si="496"/>
        <v>2239548.7231832729</v>
      </c>
      <c r="AI430" s="21">
        <f t="shared" si="496"/>
        <v>0</v>
      </c>
      <c r="AJ430" s="21">
        <f t="shared" si="496"/>
        <v>239495.36243578649</v>
      </c>
      <c r="AK430" s="21">
        <f t="shared" si="496"/>
        <v>2479044.0856190594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4108751.3726126472</v>
      </c>
      <c r="AE432" s="21">
        <f t="shared" ref="AE432:AK432" si="497">AE405+NPV($D$7,AE406:AE425)</f>
        <v>-171135.3742394133</v>
      </c>
      <c r="AF432" s="21">
        <f t="shared" si="497"/>
        <v>-426392.09439521382</v>
      </c>
      <c r="AG432" s="21">
        <f t="shared" si="497"/>
        <v>-224124.3107035468</v>
      </c>
      <c r="AH432" s="21">
        <f t="shared" si="497"/>
        <v>3287099.5932744737</v>
      </c>
      <c r="AI432" s="21">
        <f t="shared" si="497"/>
        <v>0</v>
      </c>
      <c r="AJ432" s="21">
        <f t="shared" si="497"/>
        <v>366169.38747020043</v>
      </c>
      <c r="AK432" s="21">
        <f t="shared" si="497"/>
        <v>3653268.9807446739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316236.60767721978</v>
      </c>
    </row>
    <row r="436" spans="1:39" ht="15" x14ac:dyDescent="0.2">
      <c r="G436" s="58" t="s">
        <v>123</v>
      </c>
      <c r="H436" s="57"/>
      <c r="I436" s="57"/>
      <c r="J436" s="11">
        <f>H$435</f>
        <v>316236.60767721978</v>
      </c>
      <c r="K436" s="11">
        <f>J436*$C$10</f>
        <v>126494.64307088792</v>
      </c>
      <c r="L436" s="24">
        <f>$C$445</f>
        <v>44448.984866880783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316236.60767721978</v>
      </c>
      <c r="AE436" s="5">
        <f>-$W436*K436</f>
        <v>-126494.64307088792</v>
      </c>
      <c r="AF436" s="5">
        <f>-$W436*L436</f>
        <v>-44448.984866880783</v>
      </c>
      <c r="AG436" s="5"/>
      <c r="AH436" s="5">
        <f>SUM(AD436:AG436)</f>
        <v>145292.97973945108</v>
      </c>
      <c r="AI436" s="42">
        <f>Y436-AA436</f>
        <v>0</v>
      </c>
      <c r="AJ436" s="42"/>
      <c r="AK436" s="42">
        <f>SUM(AH436:AJ436)</f>
        <v>145292.97973945108</v>
      </c>
      <c r="AL436" s="6" t="s">
        <v>39</v>
      </c>
      <c r="AM436" s="36">
        <f>AK463</f>
        <v>3507389.7020388413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316236.60767721978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L'!$B$392:$AV$512, 46)</f>
        <v>11.213304389349306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1.1213304389349305E-2</v>
      </c>
      <c r="V437" s="39">
        <f>MIN(S437*T437,T437-U437)</f>
        <v>1.1402544E-3</v>
      </c>
      <c r="W437" s="32">
        <f>T437-SUM(U437:V437)</f>
        <v>0.98764644121065071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5.9478932864384895</v>
      </c>
      <c r="AC437" s="32"/>
      <c r="AD437" s="5">
        <f t="shared" ref="AD437:AD439" si="506">$W437*J437</f>
        <v>312329.96015293489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-6752.9770890934424</v>
      </c>
      <c r="AH437" s="5">
        <f t="shared" ref="AH437:AH445" si="508">SUM(AD437:AG437)</f>
        <v>305576.98306384147</v>
      </c>
      <c r="AI437" s="42">
        <f>-M437*$W436*(N437-N436)/1000</f>
        <v>0</v>
      </c>
      <c r="AJ437" s="42">
        <f>$D$6*SUM(Y437:Z437,AD437:AE437)</f>
        <v>30640.159877651913</v>
      </c>
      <c r="AK437" s="42">
        <f t="shared" ref="AK437" si="509">SUM(AH437:AJ437)</f>
        <v>336217.14294149337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316236.60767721978</v>
      </c>
      <c r="K438" s="11">
        <f t="shared" ref="K438:K456" si="511">J438*$C$11</f>
        <v>3162.3660767721981</v>
      </c>
      <c r="L438" s="24">
        <f>$C$446</f>
        <v>34961.886636564188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L'!$B$392:$AV$512, 46)</f>
        <v>12.302116027466161</v>
      </c>
      <c r="S438" s="46">
        <f>VLOOKUP(I438, '[1]Lapse Rates'!$A$4:$F$24, 6)</f>
        <v>1.1150343000000001E-3</v>
      </c>
      <c r="T438" s="33">
        <f t="shared" ref="T438:T440" si="512">W437</f>
        <v>0.98764644121065071</v>
      </c>
      <c r="U438" s="33">
        <f>T438*R438/1000</f>
        <v>1.2150141113887462E-2</v>
      </c>
      <c r="V438" s="39">
        <f t="shared" ref="V438:V456" si="513">MIN(S438*T438,T438-U438)</f>
        <v>1.1012596582228092E-3</v>
      </c>
      <c r="W438" s="32">
        <f>T438-SUM(U438:V438)</f>
        <v>0.97439504043854042</v>
      </c>
      <c r="X438" s="32"/>
      <c r="Y438" s="5">
        <f t="shared" ref="Y438:Z453" si="514">AA437</f>
        <v>0</v>
      </c>
      <c r="Z438" s="5">
        <f t="shared" si="514"/>
        <v>5.9478932864384895</v>
      </c>
      <c r="AA438" s="5">
        <f>O438*W438</f>
        <v>0</v>
      </c>
      <c r="AB438" s="5">
        <f t="shared" si="505"/>
        <v>5.8680895080826172</v>
      </c>
      <c r="AC438" s="32"/>
      <c r="AD438" s="5">
        <f t="shared" si="506"/>
        <v>308139.3821257914</v>
      </c>
      <c r="AE438" s="5">
        <f t="shared" si="507"/>
        <v>-3081.3938212579142</v>
      </c>
      <c r="AF438" s="5">
        <f t="shared" si="507"/>
        <v>-34066.688943042631</v>
      </c>
      <c r="AG438" s="5">
        <f t="shared" ref="AG438:AG441" si="515">-U438*M438</f>
        <v>-7317.1673328753322</v>
      </c>
      <c r="AH438" s="5">
        <f t="shared" si="508"/>
        <v>263674.13202861551</v>
      </c>
      <c r="AI438" s="42">
        <f>-M438*($W437*N438-$W436*N437)/1000</f>
        <v>0</v>
      </c>
      <c r="AJ438" s="42">
        <f t="shared" ref="AJ438:AJ439" si="516">$D$6*SUM(Y438:Z438,AD438:AE438)</f>
        <v>29926.772141006131</v>
      </c>
      <c r="AK438" s="42">
        <f>SUM(AH438:AJ438)</f>
        <v>293600.90416962164</v>
      </c>
      <c r="AL438" s="48" t="s">
        <v>59</v>
      </c>
      <c r="AM438" s="54">
        <f>AK463/AD463</f>
        <v>0.89340884674068866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316236.60767721978</v>
      </c>
      <c r="K439" s="11">
        <f t="shared" si="511"/>
        <v>3162.3660767721981</v>
      </c>
      <c r="L439" s="24">
        <f t="shared" ref="L439:L456" si="517">$C$446</f>
        <v>34961.886636564188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L'!$B$392:$AV$512, 46)</f>
        <v>13.462730193653995</v>
      </c>
      <c r="S439" s="46">
        <f>VLOOKUP(I439, '[1]Lapse Rates'!$A$4:$F$24, 6)</f>
        <v>9.1335750000000001E-4</v>
      </c>
      <c r="T439" s="33">
        <f t="shared" si="512"/>
        <v>0.97439504043854042</v>
      </c>
      <c r="U439" s="33">
        <f t="shared" ref="U439:U456" si="518">T439*R439/1000</f>
        <v>1.3118017531458642E-2</v>
      </c>
      <c r="V439" s="39">
        <f t="shared" si="513"/>
        <v>8.8997101814734423E-4</v>
      </c>
      <c r="W439" s="32">
        <f t="shared" ref="W439:W456" si="519">T439-SUM(U439:V439)</f>
        <v>0.96038705188893447</v>
      </c>
      <c r="X439" s="32"/>
      <c r="Y439" s="5">
        <f t="shared" si="514"/>
        <v>0</v>
      </c>
      <c r="Z439" s="5">
        <f t="shared" si="514"/>
        <v>5.8680895080826172</v>
      </c>
      <c r="AA439" s="5">
        <f t="shared" ref="AA439:AA456" si="520">O439*W439</f>
        <v>0</v>
      </c>
      <c r="AB439" s="5">
        <f t="shared" si="505"/>
        <v>5.7837293387202111</v>
      </c>
      <c r="AC439" s="32"/>
      <c r="AD439" s="5">
        <f t="shared" si="506"/>
        <v>303709.54334648268</v>
      </c>
      <c r="AE439" s="5">
        <f t="shared" si="507"/>
        <v>-3037.0954334648272</v>
      </c>
      <c r="AF439" s="5">
        <f>-$W439*L439</f>
        <v>-33576.943235365019</v>
      </c>
      <c r="AG439" s="5">
        <f t="shared" si="515"/>
        <v>-7900.0505799528064</v>
      </c>
      <c r="AH439" s="5">
        <f t="shared" si="508"/>
        <v>259195.45409769999</v>
      </c>
      <c r="AI439" s="42">
        <f>-M439*($W438*N439-$W437*N438)/1000</f>
        <v>0</v>
      </c>
      <c r="AJ439" s="42">
        <f t="shared" si="516"/>
        <v>29496.542799847794</v>
      </c>
      <c r="AK439" s="42">
        <f t="shared" ref="AK439:AK446" si="521">SUM(AH439:AJ439)</f>
        <v>288691.9968975478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316236.60767721978</v>
      </c>
      <c r="K440" s="11">
        <f t="shared" si="511"/>
        <v>3162.3660767721981</v>
      </c>
      <c r="L440" s="24">
        <f t="shared" si="517"/>
        <v>34961.886636564188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L'!$B$392:$AV$512, 46)</f>
        <v>14.694962627826687</v>
      </c>
      <c r="S440" s="46">
        <f>VLOOKUP(I440, '[1]Lapse Rates'!$A$4:$F$24, 6)</f>
        <v>8.7679360000000005E-4</v>
      </c>
      <c r="T440" s="33">
        <f t="shared" si="512"/>
        <v>0.96038705188893447</v>
      </c>
      <c r="U440" s="33">
        <f t="shared" si="518"/>
        <v>1.4112851835756541E-2</v>
      </c>
      <c r="V440" s="39">
        <f t="shared" si="513"/>
        <v>8.4206122061908568E-4</v>
      </c>
      <c r="W440" s="32">
        <f t="shared" si="519"/>
        <v>0.94543213883255883</v>
      </c>
      <c r="X440" s="32"/>
      <c r="Y440" s="5">
        <f>AA439</f>
        <v>0</v>
      </c>
      <c r="Z440" s="5">
        <f t="shared" si="514"/>
        <v>5.7837293387202111</v>
      </c>
      <c r="AA440" s="5">
        <f t="shared" si="520"/>
        <v>0</v>
      </c>
      <c r="AB440" s="5">
        <f t="shared" si="505"/>
        <v>5.6936665153699311</v>
      </c>
      <c r="AC440" s="32"/>
      <c r="AD440" s="5">
        <f>$W440*J440</f>
        <v>298980.25237342669</v>
      </c>
      <c r="AE440" s="5">
        <f t="shared" si="507"/>
        <v>-2989.8025237342672</v>
      </c>
      <c r="AF440" s="5">
        <f t="shared" si="507"/>
        <v>-33054.091260428337</v>
      </c>
      <c r="AG440" s="5">
        <f t="shared" si="515"/>
        <v>-8499.1686481958259</v>
      </c>
      <c r="AH440" s="5">
        <f t="shared" si="508"/>
        <v>254437.18994106827</v>
      </c>
      <c r="AI440" s="42">
        <f t="shared" ref="AI440:AI456" si="523">-M440*($W439*N440-$W438*N439)/1000</f>
        <v>0</v>
      </c>
      <c r="AJ440" s="42">
        <f>$D$6*SUM(Y440:Z440,AD440:AE440)</f>
        <v>29037.230514102957</v>
      </c>
      <c r="AK440" s="42">
        <f t="shared" si="521"/>
        <v>283474.4204551712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316236.60767721978</v>
      </c>
      <c r="K441" s="11">
        <f t="shared" si="511"/>
        <v>3162.3660767721981</v>
      </c>
      <c r="L441" s="24">
        <f t="shared" si="517"/>
        <v>34961.886636564188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L'!$B$392:$AV$512, 46)</f>
        <v>16.080162594568847</v>
      </c>
      <c r="S441" s="46">
        <f>VLOOKUP(I441, '[1]Lapse Rates'!$A$4:$F$24, 6)</f>
        <v>8.7786349999999995E-4</v>
      </c>
      <c r="T441" s="33">
        <f>W440</f>
        <v>0.94543213883255883</v>
      </c>
      <c r="U441" s="33">
        <f t="shared" si="518"/>
        <v>1.5202702514558533E-2</v>
      </c>
      <c r="V441" s="39">
        <f t="shared" si="513"/>
        <v>8.2996036640803599E-4</v>
      </c>
      <c r="W441" s="32">
        <f t="shared" si="519"/>
        <v>0.92939947595159222</v>
      </c>
      <c r="X441" s="32"/>
      <c r="Y441" s="5">
        <f t="shared" ref="Y441:Z456" si="524">AA440</f>
        <v>0</v>
      </c>
      <c r="Z441" s="5">
        <f t="shared" si="514"/>
        <v>5.6936665153699311</v>
      </c>
      <c r="AA441" s="5">
        <f t="shared" si="520"/>
        <v>0</v>
      </c>
      <c r="AB441" s="5">
        <f t="shared" si="505"/>
        <v>5.5971131700285142</v>
      </c>
      <c r="AC441" s="32"/>
      <c r="AD441" s="5">
        <f t="shared" ref="AD441:AD455" si="525">$W441*J441</f>
        <v>293910.13745191734</v>
      </c>
      <c r="AE441" s="5">
        <f t="shared" si="507"/>
        <v>-2939.1013745191735</v>
      </c>
      <c r="AF441" s="5">
        <f t="shared" si="507"/>
        <v>-32493.559118301731</v>
      </c>
      <c r="AG441" s="5">
        <f t="shared" si="515"/>
        <v>-9155.5083326400709</v>
      </c>
      <c r="AH441" s="5">
        <f t="shared" si="508"/>
        <v>249321.96862645636</v>
      </c>
      <c r="AI441" s="42">
        <f t="shared" si="523"/>
        <v>0</v>
      </c>
      <c r="AJ441" s="42">
        <f t="shared" ref="AJ441:AJ456" si="526">$D$6*SUM(Y441:Z441,AD441:AE441)</f>
        <v>28544.817187877918</v>
      </c>
      <c r="AK441" s="42">
        <f t="shared" si="521"/>
        <v>277866.78581433429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316236.60767721978</v>
      </c>
      <c r="K442" s="11">
        <f t="shared" si="511"/>
        <v>3162.3660767721981</v>
      </c>
      <c r="L442" s="24">
        <f t="shared" si="517"/>
        <v>34961.886636564188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L'!$B$392:$AV$512, 46)</f>
        <v>17.827389520813078</v>
      </c>
      <c r="S442" s="46">
        <f>VLOOKUP(I442, '[1]Lapse Rates'!$A$4:$F$24, 6)</f>
        <v>8.7081910000000003E-4</v>
      </c>
      <c r="T442" s="33">
        <f t="shared" ref="T442:T456" si="527">W441</f>
        <v>0.92939947595159222</v>
      </c>
      <c r="U442" s="33">
        <f t="shared" si="518"/>
        <v>1.6568766478228584E-2</v>
      </c>
      <c r="V442" s="39">
        <f t="shared" si="513"/>
        <v>8.0933881518863724E-4</v>
      </c>
      <c r="W442" s="32">
        <f t="shared" si="519"/>
        <v>0.91202137065817501</v>
      </c>
      <c r="X442" s="32"/>
      <c r="Y442" s="5">
        <f t="shared" si="524"/>
        <v>0</v>
      </c>
      <c r="Z442" s="5">
        <f t="shared" si="514"/>
        <v>5.5971131700285142</v>
      </c>
      <c r="AA442" s="5">
        <f t="shared" si="520"/>
        <v>0</v>
      </c>
      <c r="AB442" s="5">
        <f t="shared" si="505"/>
        <v>5.4924571803010211</v>
      </c>
      <c r="AC442" s="32"/>
      <c r="AD442" s="5">
        <f t="shared" si="525"/>
        <v>288414.54438606952</v>
      </c>
      <c r="AE442" s="5">
        <f t="shared" si="507"/>
        <v>-2884.1454438606957</v>
      </c>
      <c r="AF442" s="5">
        <f t="shared" si="507"/>
        <v>-31885.987771075004</v>
      </c>
      <c r="AG442" s="5">
        <f>-U442*M442</f>
        <v>-9978.1916674171225</v>
      </c>
      <c r="AH442" s="5">
        <f t="shared" si="508"/>
        <v>243666.21950371671</v>
      </c>
      <c r="AI442" s="42">
        <f t="shared" si="523"/>
        <v>0</v>
      </c>
      <c r="AJ442" s="42">
        <f t="shared" si="526"/>
        <v>28011.08121303267</v>
      </c>
      <c r="AK442" s="42">
        <f t="shared" si="521"/>
        <v>271677.30071674939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316236.60767721978</v>
      </c>
      <c r="K443" s="11">
        <f t="shared" si="511"/>
        <v>3162.3660767721981</v>
      </c>
      <c r="L443" s="24">
        <f t="shared" si="517"/>
        <v>34961.886636564188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L'!$B$392:$AV$512, 46)</f>
        <v>19.630466725992981</v>
      </c>
      <c r="S443" s="46">
        <f>VLOOKUP(I443, '[1]Lapse Rates'!$A$4:$F$24, 6)</f>
        <v>7.8743759999999998E-4</v>
      </c>
      <c r="T443" s="33">
        <f t="shared" si="527"/>
        <v>0.91202137065817501</v>
      </c>
      <c r="U443" s="33">
        <f t="shared" si="518"/>
        <v>1.7903405170099817E-2</v>
      </c>
      <c r="V443" s="39">
        <f t="shared" si="513"/>
        <v>7.1815991925978375E-4</v>
      </c>
      <c r="W443" s="32">
        <f t="shared" si="519"/>
        <v>0.89339980556881537</v>
      </c>
      <c r="X443" s="32"/>
      <c r="Y443" s="5">
        <f t="shared" si="524"/>
        <v>0</v>
      </c>
      <c r="Z443" s="5">
        <f t="shared" si="514"/>
        <v>5.4924571803010211</v>
      </c>
      <c r="AA443" s="5">
        <f t="shared" si="520"/>
        <v>0</v>
      </c>
      <c r="AB443" s="5">
        <f t="shared" si="505"/>
        <v>5.3803127150790209</v>
      </c>
      <c r="AC443" s="32"/>
      <c r="AD443" s="5">
        <f t="shared" si="525"/>
        <v>282525.72381256992</v>
      </c>
      <c r="AE443" s="5">
        <f t="shared" si="507"/>
        <v>-2825.2572381256991</v>
      </c>
      <c r="AF443" s="5">
        <f t="shared" si="507"/>
        <v>-31234.942723425411</v>
      </c>
      <c r="AG443" s="5">
        <f t="shared" ref="AG443:AG456" si="528">-U443*M443</f>
        <v>-10781.949792184043</v>
      </c>
      <c r="AH443" s="5">
        <f t="shared" si="508"/>
        <v>237683.57405883475</v>
      </c>
      <c r="AI443" s="42">
        <f t="shared" si="523"/>
        <v>0</v>
      </c>
      <c r="AJ443" s="42">
        <f t="shared" si="526"/>
        <v>27439.154581002364</v>
      </c>
      <c r="AK443" s="42">
        <f t="shared" si="521"/>
        <v>265122.72863983712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316236.60767721978</v>
      </c>
      <c r="K444" s="11">
        <f t="shared" si="511"/>
        <v>3162.3660767721981</v>
      </c>
      <c r="L444" s="24">
        <f t="shared" si="517"/>
        <v>34961.886636564188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L'!$B$392:$AV$512, 46)</f>
        <v>21.707237717664739</v>
      </c>
      <c r="S444" s="46">
        <f>VLOOKUP(I444, '[1]Lapse Rates'!$A$4:$F$24, 6)</f>
        <v>7.0183349999999997E-4</v>
      </c>
      <c r="T444" s="33">
        <f t="shared" si="527"/>
        <v>0.89339980556881537</v>
      </c>
      <c r="U444" s="33">
        <f t="shared" si="518"/>
        <v>1.9393241956397734E-2</v>
      </c>
      <c r="V444" s="39">
        <f t="shared" si="513"/>
        <v>6.2701791244168113E-4</v>
      </c>
      <c r="W444" s="32">
        <f t="shared" si="519"/>
        <v>0.873379545699976</v>
      </c>
      <c r="X444" s="32"/>
      <c r="Y444" s="5">
        <f t="shared" si="524"/>
        <v>0</v>
      </c>
      <c r="Z444" s="5">
        <f t="shared" si="514"/>
        <v>5.3803127150790209</v>
      </c>
      <c r="AA444" s="5">
        <f t="shared" si="520"/>
        <v>0</v>
      </c>
      <c r="AB444" s="5">
        <f t="shared" si="505"/>
        <v>5.259744904273508</v>
      </c>
      <c r="AC444" s="32"/>
      <c r="AD444" s="5">
        <f t="shared" si="525"/>
        <v>276194.58474683174</v>
      </c>
      <c r="AE444" s="5">
        <f t="shared" si="507"/>
        <v>-2761.9458474683179</v>
      </c>
      <c r="AF444" s="5">
        <f t="shared" si="507"/>
        <v>-30534.996667456493</v>
      </c>
      <c r="AG444" s="5">
        <f t="shared" si="528"/>
        <v>-11679.172710159452</v>
      </c>
      <c r="AH444" s="5">
        <f t="shared" si="508"/>
        <v>231218.46952174747</v>
      </c>
      <c r="AI444" s="42">
        <f t="shared" si="523"/>
        <v>0</v>
      </c>
      <c r="AJ444" s="42">
        <f t="shared" si="526"/>
        <v>26824.269684704901</v>
      </c>
      <c r="AK444" s="42">
        <f t="shared" si="521"/>
        <v>258042.73920645236</v>
      </c>
    </row>
    <row r="445" spans="1:39" ht="15" x14ac:dyDescent="0.2">
      <c r="A445" s="12"/>
      <c r="B445" s="13">
        <v>1</v>
      </c>
      <c r="C445" s="10">
        <f>$H$435*0.14+$B$448</f>
        <v>44448.984866880783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316236.60767721978</v>
      </c>
      <c r="K445" s="11">
        <f t="shared" si="511"/>
        <v>3162.3660767721981</v>
      </c>
      <c r="L445" s="24">
        <f t="shared" si="517"/>
        <v>34961.886636564188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L'!$B$392:$AV$512, 46)</f>
        <v>24.099974865416623</v>
      </c>
      <c r="S445" s="46">
        <f>VLOOKUP(I445, '[1]Lapse Rates'!$A$4:$F$24, 6)</f>
        <v>6.5742610000000005E-4</v>
      </c>
      <c r="T445" s="33">
        <f t="shared" si="527"/>
        <v>0.873379545699976</v>
      </c>
      <c r="U445" s="33">
        <f t="shared" si="518"/>
        <v>2.1048425099338408E-2</v>
      </c>
      <c r="V445" s="39">
        <f t="shared" si="513"/>
        <v>5.7418250854930706E-4</v>
      </c>
      <c r="W445" s="32">
        <f t="shared" si="519"/>
        <v>0.8517569380920883</v>
      </c>
      <c r="X445" s="32"/>
      <c r="Y445" s="5">
        <f t="shared" si="524"/>
        <v>0</v>
      </c>
      <c r="Z445" s="5">
        <f t="shared" si="514"/>
        <v>5.259744904273508</v>
      </c>
      <c r="AA445" s="5">
        <f t="shared" si="520"/>
        <v>0</v>
      </c>
      <c r="AB445" s="5">
        <f t="shared" si="505"/>
        <v>5.1295272907026028</v>
      </c>
      <c r="AC445" s="32"/>
      <c r="AD445" s="5">
        <f t="shared" si="525"/>
        <v>269356.72466777771</v>
      </c>
      <c r="AE445" s="5">
        <f t="shared" si="507"/>
        <v>-2693.5672466777773</v>
      </c>
      <c r="AF445" s="5">
        <f t="shared" si="507"/>
        <v>-29779.029511482611</v>
      </c>
      <c r="AG445" s="5">
        <f t="shared" si="528"/>
        <v>-12675.971999149469</v>
      </c>
      <c r="AH445" s="5">
        <f t="shared" si="508"/>
        <v>224208.15591046787</v>
      </c>
      <c r="AI445" s="42">
        <f t="shared" si="523"/>
        <v>0</v>
      </c>
      <c r="AJ445" s="42">
        <f t="shared" si="526"/>
        <v>26160.171723985019</v>
      </c>
      <c r="AK445" s="42">
        <f t="shared" si="521"/>
        <v>250368.3276344529</v>
      </c>
    </row>
    <row r="446" spans="1:39" ht="15" x14ac:dyDescent="0.2">
      <c r="A446" s="12"/>
      <c r="B446" s="70" t="s">
        <v>49</v>
      </c>
      <c r="C446" s="10">
        <f>$H$435*0.11+$B$448</f>
        <v>34961.886636564188</v>
      </c>
      <c r="D446" s="1"/>
      <c r="E446" s="1"/>
      <c r="F446" s="1"/>
      <c r="I446" s="2">
        <f t="shared" si="510"/>
        <v>10</v>
      </c>
      <c r="J446" s="11">
        <f t="shared" si="500"/>
        <v>316236.60767721978</v>
      </c>
      <c r="K446" s="11">
        <f t="shared" si="511"/>
        <v>3162.3660767721981</v>
      </c>
      <c r="L446" s="24">
        <f t="shared" si="517"/>
        <v>34961.886636564188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L'!$B$392:$AV$512, 46)</f>
        <v>26.94693581657025</v>
      </c>
      <c r="S446" s="46">
        <f>VLOOKUP(I446, '[1]Lapse Rates'!$A$4:$F$24, 6)</f>
        <v>5.9033320000000003E-4</v>
      </c>
      <c r="T446" s="33">
        <f t="shared" si="527"/>
        <v>0.8517569380920883</v>
      </c>
      <c r="U446" s="33">
        <f t="shared" si="518"/>
        <v>2.2952239542085903E-2</v>
      </c>
      <c r="V446" s="39">
        <f t="shared" si="513"/>
        <v>5.0282039888610445E-4</v>
      </c>
      <c r="W446" s="32">
        <f t="shared" si="519"/>
        <v>0.82830187815111633</v>
      </c>
      <c r="X446" s="32"/>
      <c r="Y446" s="5">
        <f t="shared" si="524"/>
        <v>0</v>
      </c>
      <c r="Z446" s="5">
        <f t="shared" si="514"/>
        <v>5.1295272907026028</v>
      </c>
      <c r="AA446" s="5">
        <f t="shared" si="520"/>
        <v>0</v>
      </c>
      <c r="AB446" s="5">
        <f t="shared" si="505"/>
        <v>4.9882741177706862</v>
      </c>
      <c r="AC446" s="32"/>
      <c r="AD446" s="5">
        <f t="shared" si="525"/>
        <v>261939.37607917888</v>
      </c>
      <c r="AE446" s="5">
        <f t="shared" si="507"/>
        <v>-2619.3937607917892</v>
      </c>
      <c r="AF446" s="5">
        <f t="shared" si="507"/>
        <v>-28958.996364772531</v>
      </c>
      <c r="AG446" s="5">
        <f t="shared" si="528"/>
        <v>-13822.504267190852</v>
      </c>
      <c r="AH446" s="5">
        <f>SUM(AD446:AG446)</f>
        <v>216538.48168642374</v>
      </c>
      <c r="AI446" s="42">
        <f t="shared" si="523"/>
        <v>0</v>
      </c>
      <c r="AJ446" s="42">
        <f t="shared" si="526"/>
        <v>25439.793472060996</v>
      </c>
      <c r="AK446" s="42">
        <f t="shared" si="521"/>
        <v>241978.27515848473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316236.60767721978</v>
      </c>
      <c r="K447" s="11">
        <f t="shared" si="511"/>
        <v>3162.3660767721981</v>
      </c>
      <c r="L447" s="24">
        <f t="shared" si="517"/>
        <v>34961.886636564188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L'!$B$392:$AV$512, 46)</f>
        <v>30.225388874908074</v>
      </c>
      <c r="S447" s="46">
        <f>VLOOKUP(I447, '[1]Lapse Rates'!$A$4:$F$24, 6)</f>
        <v>5.0522920000000001E-4</v>
      </c>
      <c r="T447" s="33">
        <f t="shared" si="527"/>
        <v>0.82830187815111633</v>
      </c>
      <c r="U447" s="33">
        <f t="shared" si="518"/>
        <v>2.5035746372934212E-2</v>
      </c>
      <c r="V447" s="39">
        <f t="shared" si="513"/>
        <v>4.18482295256786E-4</v>
      </c>
      <c r="W447" s="32">
        <f t="shared" si="519"/>
        <v>0.80284764948292531</v>
      </c>
      <c r="X447" s="31"/>
      <c r="Y447" s="5">
        <f t="shared" si="524"/>
        <v>0</v>
      </c>
      <c r="Z447" s="5">
        <f t="shared" si="514"/>
        <v>4.9882741177706862</v>
      </c>
      <c r="AA447" s="5">
        <f t="shared" si="520"/>
        <v>0</v>
      </c>
      <c r="AB447" s="5">
        <f t="shared" si="505"/>
        <v>4.8349813710045266</v>
      </c>
      <c r="AC447" s="32"/>
      <c r="AD447" s="5">
        <f t="shared" si="525"/>
        <v>253889.81715410991</v>
      </c>
      <c r="AE447" s="5">
        <f t="shared" si="507"/>
        <v>-2538.8981715410991</v>
      </c>
      <c r="AF447" s="5">
        <f t="shared" si="507"/>
        <v>-28069.068507654054</v>
      </c>
      <c r="AG447" s="5">
        <f t="shared" si="528"/>
        <v>-15077.252502425798</v>
      </c>
      <c r="AH447" s="5">
        <f t="shared" ref="AH447:AH456" si="529">SUM(AD447:AG447)</f>
        <v>208204.59797248896</v>
      </c>
      <c r="AI447" s="42">
        <f t="shared" si="523"/>
        <v>0</v>
      </c>
      <c r="AJ447" s="42">
        <f t="shared" si="526"/>
        <v>24658.014501880953</v>
      </c>
      <c r="AK447" s="42">
        <f t="shared" ref="AK447:AK456" si="530">SUM(AH447:AJ447)</f>
        <v>232862.6124743699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316236.60767721978</v>
      </c>
      <c r="K448" s="11">
        <f t="shared" si="511"/>
        <v>3162.3660767721981</v>
      </c>
      <c r="L448" s="24">
        <f t="shared" si="517"/>
        <v>34961.886636564188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L'!$B$392:$AV$512, 46)</f>
        <v>33.98503252897229</v>
      </c>
      <c r="S448" s="46">
        <f>VLOOKUP(I448, '[1]Lapse Rates'!$A$4:$F$24, 6)</f>
        <v>4.8306569999999999E-4</v>
      </c>
      <c r="T448" s="33">
        <f t="shared" si="527"/>
        <v>0.80284764948292531</v>
      </c>
      <c r="U448" s="33">
        <f t="shared" si="518"/>
        <v>2.7284803483486161E-2</v>
      </c>
      <c r="V448" s="39">
        <f t="shared" si="513"/>
        <v>3.8782816179082396E-4</v>
      </c>
      <c r="W448" s="32">
        <f t="shared" si="519"/>
        <v>0.77517501783764831</v>
      </c>
      <c r="X448" s="31"/>
      <c r="Y448" s="5">
        <f t="shared" si="524"/>
        <v>0</v>
      </c>
      <c r="Z448" s="5">
        <f t="shared" si="514"/>
        <v>4.8349813710045266</v>
      </c>
      <c r="AA448" s="5">
        <f t="shared" si="520"/>
        <v>0</v>
      </c>
      <c r="AB448" s="5">
        <f t="shared" si="505"/>
        <v>4.6683287581734909</v>
      </c>
      <c r="AC448" s="32"/>
      <c r="AD448" s="5">
        <f t="shared" si="525"/>
        <v>245138.71799710623</v>
      </c>
      <c r="AE448" s="5">
        <f t="shared" si="507"/>
        <v>-2451.3871799710623</v>
      </c>
      <c r="AF448" s="5">
        <f t="shared" si="507"/>
        <v>-27101.581097136481</v>
      </c>
      <c r="AG448" s="5">
        <f t="shared" si="528"/>
        <v>-16431.699917056387</v>
      </c>
      <c r="AH448" s="5">
        <f t="shared" si="529"/>
        <v>199154.04980294229</v>
      </c>
      <c r="AI448" s="42">
        <f t="shared" si="523"/>
        <v>0</v>
      </c>
      <c r="AJ448" s="42">
        <f t="shared" si="526"/>
        <v>23808.101464833457</v>
      </c>
      <c r="AK448" s="42">
        <f t="shared" si="530"/>
        <v>222962.15126777574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316236.60767721978</v>
      </c>
      <c r="K449" s="11">
        <f t="shared" si="511"/>
        <v>3162.3660767721981</v>
      </c>
      <c r="L449" s="24">
        <f t="shared" si="517"/>
        <v>34961.886636564188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L'!$B$392:$AV$512, 46)</f>
        <v>38.321337475969706</v>
      </c>
      <c r="S449" s="46">
        <f>VLOOKUP(I449, '[1]Lapse Rates'!$A$4:$F$24, 6)</f>
        <v>4.5965829999999999E-4</v>
      </c>
      <c r="T449" s="33">
        <f t="shared" si="527"/>
        <v>0.77517501783764831</v>
      </c>
      <c r="U449" s="33">
        <f t="shared" si="518"/>
        <v>2.9705743461497357E-2</v>
      </c>
      <c r="V449" s="39">
        <f t="shared" si="513"/>
        <v>3.5631563090172307E-4</v>
      </c>
      <c r="W449" s="32">
        <f t="shared" si="519"/>
        <v>0.74511295874524919</v>
      </c>
      <c r="X449" s="31"/>
      <c r="Y449" s="5">
        <f t="shared" si="524"/>
        <v>0</v>
      </c>
      <c r="Z449" s="5">
        <f t="shared" si="514"/>
        <v>4.6683287581734909</v>
      </c>
      <c r="AA449" s="5">
        <f t="shared" si="520"/>
        <v>0</v>
      </c>
      <c r="AB449" s="5">
        <f t="shared" si="505"/>
        <v>4.4872863203219264</v>
      </c>
      <c r="AC449" s="32"/>
      <c r="AD449" s="5">
        <f t="shared" si="525"/>
        <v>235631.99440993383</v>
      </c>
      <c r="AE449" s="5">
        <f t="shared" si="507"/>
        <v>-2356.3199440993385</v>
      </c>
      <c r="AF449" s="5">
        <f t="shared" si="507"/>
        <v>-26050.554795086329</v>
      </c>
      <c r="AG449" s="5">
        <f t="shared" si="528"/>
        <v>-17889.660179074093</v>
      </c>
      <c r="AH449" s="5">
        <f t="shared" si="529"/>
        <v>189335.45949167406</v>
      </c>
      <c r="AI449" s="42">
        <f t="shared" si="523"/>
        <v>0</v>
      </c>
      <c r="AJ449" s="42">
        <f t="shared" si="526"/>
        <v>22884.801628149544</v>
      </c>
      <c r="AK449" s="42">
        <f t="shared" si="530"/>
        <v>212220.26111982361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316236.60767721978</v>
      </c>
      <c r="K450" s="11">
        <f t="shared" si="511"/>
        <v>3162.3660767721981</v>
      </c>
      <c r="L450" s="24">
        <f t="shared" si="517"/>
        <v>34961.886636564188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L'!$B$392:$AV$512, 46)</f>
        <v>43.160467212585949</v>
      </c>
      <c r="S450" s="46">
        <f>VLOOKUP(I450, '[1]Lapse Rates'!$A$4:$F$24, 6)</f>
        <v>3.6747819999999998E-4</v>
      </c>
      <c r="T450" s="33">
        <f t="shared" si="527"/>
        <v>0.74511295874524919</v>
      </c>
      <c r="U450" s="33">
        <f t="shared" si="518"/>
        <v>3.2159423425597231E-2</v>
      </c>
      <c r="V450" s="39">
        <f t="shared" si="513"/>
        <v>2.7381276887637843E-4</v>
      </c>
      <c r="W450" s="32">
        <f t="shared" si="519"/>
        <v>0.71267972255077561</v>
      </c>
      <c r="X450" s="31"/>
      <c r="Y450" s="5">
        <f t="shared" si="524"/>
        <v>0</v>
      </c>
      <c r="Z450" s="5">
        <f t="shared" si="514"/>
        <v>4.4872863203219264</v>
      </c>
      <c r="AA450" s="5">
        <f t="shared" si="520"/>
        <v>0</v>
      </c>
      <c r="AB450" s="5">
        <f t="shared" si="505"/>
        <v>4.29196396632031</v>
      </c>
      <c r="AC450" s="32"/>
      <c r="AD450" s="5">
        <f t="shared" si="525"/>
        <v>225375.41781979948</v>
      </c>
      <c r="AE450" s="5">
        <f t="shared" si="507"/>
        <v>-2253.7541781979949</v>
      </c>
      <c r="AF450" s="5">
        <f t="shared" si="507"/>
        <v>-24916.627667998237</v>
      </c>
      <c r="AG450" s="5">
        <f t="shared" si="528"/>
        <v>-19367.337410173994</v>
      </c>
      <c r="AH450" s="5">
        <f t="shared" si="529"/>
        <v>178837.69856342927</v>
      </c>
      <c r="AI450" s="42">
        <f t="shared" si="523"/>
        <v>0</v>
      </c>
      <c r="AJ450" s="42">
        <f t="shared" si="526"/>
        <v>21888.675406029131</v>
      </c>
      <c r="AK450" s="42">
        <f t="shared" si="530"/>
        <v>200726.37396945839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316236.60767721978</v>
      </c>
      <c r="K451" s="11">
        <f t="shared" si="511"/>
        <v>3162.3660767721981</v>
      </c>
      <c r="L451" s="24">
        <f t="shared" si="517"/>
        <v>34961.886636564188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L'!$B$392:$AV$512, 46)</f>
        <v>48.534319379935255</v>
      </c>
      <c r="S451" s="46">
        <f>VLOOKUP(I451, '[1]Lapse Rates'!$A$4:$F$24, 6)</f>
        <v>3.9775519999999998E-4</v>
      </c>
      <c r="T451" s="33">
        <f t="shared" si="527"/>
        <v>0.71267972255077561</v>
      </c>
      <c r="U451" s="33">
        <f t="shared" si="518"/>
        <v>3.4589425269882984E-2</v>
      </c>
      <c r="V451" s="39">
        <f t="shared" si="513"/>
        <v>2.8347206557912823E-4</v>
      </c>
      <c r="W451" s="32">
        <f t="shared" si="519"/>
        <v>0.67780682521531355</v>
      </c>
      <c r="X451" s="31"/>
      <c r="Y451" s="5">
        <f t="shared" si="524"/>
        <v>0</v>
      </c>
      <c r="Z451" s="5">
        <f t="shared" si="514"/>
        <v>4.29196396632031</v>
      </c>
      <c r="AA451" s="5">
        <f t="shared" si="520"/>
        <v>0</v>
      </c>
      <c r="AB451" s="5">
        <f t="shared" si="505"/>
        <v>4.0819492654259308</v>
      </c>
      <c r="AC451" s="32"/>
      <c r="AD451" s="5">
        <f t="shared" si="525"/>
        <v>214347.331066557</v>
      </c>
      <c r="AE451" s="5">
        <f t="shared" si="507"/>
        <v>-2143.4733106655699</v>
      </c>
      <c r="AF451" s="5">
        <f t="shared" si="507"/>
        <v>-23697.405384667269</v>
      </c>
      <c r="AG451" s="5">
        <f t="shared" si="528"/>
        <v>-20830.75499085636</v>
      </c>
      <c r="AH451" s="5">
        <f t="shared" si="529"/>
        <v>167675.69738036778</v>
      </c>
      <c r="AI451" s="42">
        <f t="shared" si="523"/>
        <v>0</v>
      </c>
      <c r="AJ451" s="42">
        <f t="shared" si="526"/>
        <v>20817.619487518048</v>
      </c>
      <c r="AK451" s="42">
        <f t="shared" si="530"/>
        <v>188493.31686788582</v>
      </c>
    </row>
    <row r="452" spans="1:37" ht="15" x14ac:dyDescent="0.2">
      <c r="I452" s="2">
        <f t="shared" si="510"/>
        <v>16</v>
      </c>
      <c r="J452" s="11">
        <f t="shared" si="500"/>
        <v>316236.60767721978</v>
      </c>
      <c r="K452" s="11">
        <f t="shared" si="511"/>
        <v>3162.3660767721981</v>
      </c>
      <c r="L452" s="24">
        <f t="shared" si="517"/>
        <v>34961.886636564188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L'!$B$392:$AV$512, 46)</f>
        <v>54.38587528077359</v>
      </c>
      <c r="S452" s="46">
        <f>VLOOKUP(I452, '[1]Lapse Rates'!$A$4:$F$24, 6)</f>
        <v>2.516404E-4</v>
      </c>
      <c r="T452" s="33">
        <f t="shared" si="527"/>
        <v>0.67780682521531355</v>
      </c>
      <c r="U452" s="33">
        <f t="shared" si="518"/>
        <v>3.6863117460617149E-2</v>
      </c>
      <c r="V452" s="39">
        <f t="shared" si="513"/>
        <v>1.7056358061991159E-4</v>
      </c>
      <c r="W452" s="32">
        <f t="shared" si="519"/>
        <v>0.64077314417407649</v>
      </c>
      <c r="X452" s="31"/>
      <c r="Y452" s="5">
        <f t="shared" si="524"/>
        <v>0</v>
      </c>
      <c r="Z452" s="5">
        <f t="shared" si="514"/>
        <v>4.0819492654259308</v>
      </c>
      <c r="AA452" s="5">
        <f t="shared" si="520"/>
        <v>0</v>
      </c>
      <c r="AB452" s="5">
        <f t="shared" si="505"/>
        <v>3.858921698428099</v>
      </c>
      <c r="AC452" s="32"/>
      <c r="AD452" s="5">
        <f t="shared" si="525"/>
        <v>202635.92540427603</v>
      </c>
      <c r="AE452" s="5">
        <f t="shared" si="507"/>
        <v>-2026.3592540427603</v>
      </c>
      <c r="AF452" s="5">
        <f t="shared" si="507"/>
        <v>-22402.638026368862</v>
      </c>
      <c r="AG452" s="5">
        <f t="shared" si="528"/>
        <v>-22200.038365190005</v>
      </c>
      <c r="AH452" s="5">
        <f t="shared" si="529"/>
        <v>156006.8897586744</v>
      </c>
      <c r="AI452" s="42">
        <f t="shared" si="523"/>
        <v>0</v>
      </c>
      <c r="AJ452" s="42">
        <f t="shared" si="526"/>
        <v>19680.198878560823</v>
      </c>
      <c r="AK452" s="42">
        <f t="shared" si="530"/>
        <v>175687.08863723523</v>
      </c>
    </row>
    <row r="453" spans="1:37" ht="15" x14ac:dyDescent="0.2">
      <c r="I453" s="2">
        <f t="shared" si="510"/>
        <v>17</v>
      </c>
      <c r="J453" s="11">
        <f t="shared" si="500"/>
        <v>316236.60767721978</v>
      </c>
      <c r="K453" s="11">
        <f t="shared" si="511"/>
        <v>3162.3660767721981</v>
      </c>
      <c r="L453" s="24">
        <f t="shared" si="517"/>
        <v>34961.886636564188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L'!$B$392:$AV$512, 46)</f>
        <v>60.803241969767541</v>
      </c>
      <c r="S453" s="46">
        <f>VLOOKUP(I453, '[1]Lapse Rates'!$A$4:$F$24, 6)</f>
        <v>2.7508159999999998E-4</v>
      </c>
      <c r="T453" s="33">
        <f t="shared" si="527"/>
        <v>0.64077314417407649</v>
      </c>
      <c r="U453" s="33">
        <f t="shared" si="518"/>
        <v>3.8961084532945119E-2</v>
      </c>
      <c r="V453" s="39">
        <f t="shared" si="513"/>
        <v>1.7626490173643563E-4</v>
      </c>
      <c r="W453" s="32">
        <f t="shared" si="519"/>
        <v>0.60163579473939488</v>
      </c>
      <c r="X453" s="31"/>
      <c r="Y453" s="5">
        <f t="shared" si="524"/>
        <v>0</v>
      </c>
      <c r="Z453" s="5">
        <f t="shared" si="514"/>
        <v>3.858921698428099</v>
      </c>
      <c r="AA453" s="5">
        <f t="shared" si="520"/>
        <v>0</v>
      </c>
      <c r="AB453" s="5">
        <f t="shared" si="505"/>
        <v>3.6232252303011103</v>
      </c>
      <c r="AC453" s="32"/>
      <c r="AD453" s="5">
        <f t="shared" si="525"/>
        <v>190259.26278557436</v>
      </c>
      <c r="AE453" s="5">
        <f t="shared" si="507"/>
        <v>-1902.5926278557436</v>
      </c>
      <c r="AF453" s="5">
        <f t="shared" si="507"/>
        <v>-21034.322452177923</v>
      </c>
      <c r="AG453" s="5">
        <f t="shared" si="528"/>
        <v>-23463.494977191007</v>
      </c>
      <c r="AH453" s="5">
        <f t="shared" si="529"/>
        <v>143858.85272834968</v>
      </c>
      <c r="AI453" s="42">
        <f t="shared" si="523"/>
        <v>0</v>
      </c>
      <c r="AJ453" s="42">
        <f t="shared" si="526"/>
        <v>18478.167902690813</v>
      </c>
      <c r="AK453" s="42">
        <f t="shared" si="530"/>
        <v>162337.0206310405</v>
      </c>
    </row>
    <row r="454" spans="1:37" ht="15" x14ac:dyDescent="0.2">
      <c r="I454" s="2">
        <f t="shared" si="510"/>
        <v>18</v>
      </c>
      <c r="J454" s="11">
        <f t="shared" si="500"/>
        <v>316236.60767721978</v>
      </c>
      <c r="K454" s="11">
        <f t="shared" si="511"/>
        <v>3162.3660767721981</v>
      </c>
      <c r="L454" s="24">
        <f t="shared" si="517"/>
        <v>34961.886636564188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L'!$B$392:$AV$512, 46)</f>
        <v>68.008528507130904</v>
      </c>
      <c r="S454" s="46">
        <f>VLOOKUP(I454, '[1]Lapse Rates'!$A$4:$F$24, 6)</f>
        <v>2.0998619999999999E-4</v>
      </c>
      <c r="T454" s="33">
        <f t="shared" si="527"/>
        <v>0.60163579473939488</v>
      </c>
      <c r="U454" s="33">
        <f t="shared" si="518"/>
        <v>4.09163650974445E-2</v>
      </c>
      <c r="V454" s="39">
        <f t="shared" si="513"/>
        <v>1.2633521432130551E-4</v>
      </c>
      <c r="W454" s="32">
        <f t="shared" si="519"/>
        <v>0.56059309442762906</v>
      </c>
      <c r="X454" s="31"/>
      <c r="Y454" s="5">
        <f t="shared" si="524"/>
        <v>0</v>
      </c>
      <c r="Z454" s="5">
        <f t="shared" si="524"/>
        <v>3.6232252303011103</v>
      </c>
      <c r="AA454" s="5">
        <f t="shared" si="520"/>
        <v>0</v>
      </c>
      <c r="AB454" s="5">
        <f t="shared" si="505"/>
        <v>3.376054186640566</v>
      </c>
      <c r="AC454" s="32"/>
      <c r="AD454" s="5">
        <f t="shared" si="525"/>
        <v>177280.05846906875</v>
      </c>
      <c r="AE454" s="5">
        <f t="shared" si="507"/>
        <v>-1772.8005846906876</v>
      </c>
      <c r="AF454" s="5">
        <f t="shared" si="507"/>
        <v>-19599.39221661949</v>
      </c>
      <c r="AG454" s="5">
        <f t="shared" si="528"/>
        <v>-24641.021636268903</v>
      </c>
      <c r="AH454" s="5">
        <f t="shared" si="529"/>
        <v>131266.84403148969</v>
      </c>
      <c r="AI454" s="42">
        <f t="shared" si="523"/>
        <v>0</v>
      </c>
      <c r="AJ454" s="42">
        <f t="shared" si="526"/>
        <v>17217.617436852583</v>
      </c>
      <c r="AK454" s="42">
        <f t="shared" si="530"/>
        <v>148484.46146834228</v>
      </c>
    </row>
    <row r="455" spans="1:37" ht="15" x14ac:dyDescent="0.2">
      <c r="I455" s="2">
        <f t="shared" si="510"/>
        <v>19</v>
      </c>
      <c r="J455" s="11">
        <f t="shared" si="500"/>
        <v>316236.60767721978</v>
      </c>
      <c r="K455" s="11">
        <f t="shared" si="511"/>
        <v>3162.3660767721981</v>
      </c>
      <c r="L455" s="24">
        <f t="shared" si="517"/>
        <v>34961.886636564188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L'!$B$392:$AV$512, 46)</f>
        <v>76.087904737609136</v>
      </c>
      <c r="S455" s="46">
        <f>VLOOKUP(I455, '[1]Lapse Rates'!$A$4:$F$24, 6)</f>
        <v>1.6037285799999999E-2</v>
      </c>
      <c r="T455" s="33">
        <f t="shared" si="527"/>
        <v>0.56059309442762906</v>
      </c>
      <c r="U455" s="33">
        <f t="shared" si="518"/>
        <v>4.2654353965370963E-2</v>
      </c>
      <c r="V455" s="39">
        <f t="shared" si="513"/>
        <v>8.9903916728422736E-3</v>
      </c>
      <c r="W455" s="32">
        <f t="shared" si="519"/>
        <v>0.50894834878941586</v>
      </c>
      <c r="X455" s="31"/>
      <c r="Y455" s="5">
        <f t="shared" si="524"/>
        <v>0</v>
      </c>
      <c r="Z455" s="5">
        <f t="shared" si="524"/>
        <v>3.376054186640566</v>
      </c>
      <c r="AA455" s="5">
        <f t="shared" si="520"/>
        <v>0</v>
      </c>
      <c r="AB455" s="5">
        <f t="shared" si="505"/>
        <v>3.0650345514310113</v>
      </c>
      <c r="AC455" s="32"/>
      <c r="AD455" s="5">
        <f t="shared" si="525"/>
        <v>160948.09930408731</v>
      </c>
      <c r="AE455" s="5">
        <f t="shared" si="507"/>
        <v>-1609.4809930408733</v>
      </c>
      <c r="AF455" s="5">
        <f t="shared" si="507"/>
        <v>-17793.794474242088</v>
      </c>
      <c r="AG455" s="5">
        <f t="shared" si="528"/>
        <v>-25687.68893421139</v>
      </c>
      <c r="AH455" s="5">
        <f t="shared" si="529"/>
        <v>115857.13490259298</v>
      </c>
      <c r="AI455" s="42">
        <f t="shared" si="523"/>
        <v>0</v>
      </c>
      <c r="AJ455" s="42">
        <f t="shared" si="526"/>
        <v>15631.449647229367</v>
      </c>
      <c r="AK455" s="42">
        <f t="shared" si="530"/>
        <v>131488.58454982235</v>
      </c>
    </row>
    <row r="456" spans="1:37" ht="15" x14ac:dyDescent="0.2">
      <c r="I456" s="2">
        <f t="shared" si="510"/>
        <v>20</v>
      </c>
      <c r="J456" s="11">
        <f t="shared" si="500"/>
        <v>316236.60767721978</v>
      </c>
      <c r="K456" s="11">
        <f t="shared" si="511"/>
        <v>3162.3660767721981</v>
      </c>
      <c r="L456" s="24">
        <f t="shared" si="517"/>
        <v>34961.886636564188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L'!$B$392:$AV$512, 46)</f>
        <v>85.180760239156598</v>
      </c>
      <c r="S456" s="46">
        <f>VLOOKUP(I456, '[1]Lapse Rates'!$A$4:$F$24, 6)</f>
        <v>0</v>
      </c>
      <c r="T456" s="33">
        <f t="shared" si="527"/>
        <v>0.50894834878941586</v>
      </c>
      <c r="U456" s="33">
        <f t="shared" si="518"/>
        <v>4.3352607272345876E-2</v>
      </c>
      <c r="V456" s="39">
        <f t="shared" si="513"/>
        <v>0</v>
      </c>
      <c r="W456" s="32">
        <f t="shared" si="519"/>
        <v>0.46559574151707001</v>
      </c>
      <c r="X456" s="31"/>
      <c r="Y456" s="5">
        <f t="shared" si="524"/>
        <v>0</v>
      </c>
      <c r="Z456" s="5">
        <f t="shared" si="524"/>
        <v>3.0650345514310113</v>
      </c>
      <c r="AA456" s="5">
        <f t="shared" si="520"/>
        <v>0</v>
      </c>
      <c r="AB456" s="5">
        <f t="shared" si="505"/>
        <v>2.8039525781808354</v>
      </c>
      <c r="AC456" s="32"/>
      <c r="AD456" s="5">
        <f>$W456*J456</f>
        <v>147238.4178463179</v>
      </c>
      <c r="AE456" s="5">
        <f t="shared" si="507"/>
        <v>-1472.3841784631791</v>
      </c>
      <c r="AF456" s="5">
        <f t="shared" si="507"/>
        <v>-16278.105533386844</v>
      </c>
      <c r="AG456" s="5">
        <f t="shared" si="528"/>
        <v>-26108.197325017583</v>
      </c>
      <c r="AH456" s="5">
        <f t="shared" si="529"/>
        <v>103379.73080945031</v>
      </c>
      <c r="AI456" s="42">
        <f t="shared" si="523"/>
        <v>0</v>
      </c>
      <c r="AJ456" s="42">
        <f t="shared" si="526"/>
        <v>14299.948582706045</v>
      </c>
      <c r="AK456" s="42">
        <f t="shared" si="530"/>
        <v>117679.67939215635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5264481.8790770322</v>
      </c>
      <c r="AE459" s="21">
        <f t="shared" ref="AE459:AK459" si="531">SUM(AE436:AE456)</f>
        <v>-172853.7961833567</v>
      </c>
      <c r="AF459" s="21">
        <f t="shared" si="531"/>
        <v>-556977.71061756823</v>
      </c>
      <c r="AG459" s="21">
        <f t="shared" si="531"/>
        <v>-310259.80865632393</v>
      </c>
      <c r="AH459" s="21">
        <f t="shared" si="531"/>
        <v>4224390.5636197813</v>
      </c>
      <c r="AI459" s="21">
        <f t="shared" si="531"/>
        <v>0</v>
      </c>
      <c r="AJ459" s="21">
        <f t="shared" si="531"/>
        <v>480884.58813172346</v>
      </c>
      <c r="AK459" s="21">
        <f t="shared" si="531"/>
        <v>4705275.1517515061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2656495.3457576116</v>
      </c>
      <c r="AE461" s="21">
        <f t="shared" ref="AE461:AK461" si="532">AE436+NPV($D$6,AE437:AE456)</f>
        <v>-147052.95433701252</v>
      </c>
      <c r="AF461" s="21">
        <f t="shared" si="532"/>
        <v>-271733.66047884506</v>
      </c>
      <c r="AG461" s="21">
        <f t="shared" si="532"/>
        <v>-106512.5839956476</v>
      </c>
      <c r="AH461" s="21">
        <f t="shared" si="532"/>
        <v>2131196.1469461061</v>
      </c>
      <c r="AI461" s="21">
        <f t="shared" si="532"/>
        <v>0</v>
      </c>
      <c r="AJ461" s="21">
        <f t="shared" si="532"/>
        <v>227567.09277735822</v>
      </c>
      <c r="AK461" s="21">
        <f t="shared" si="532"/>
        <v>2358763.2397234654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3925850.650387458</v>
      </c>
      <c r="AE463" s="21">
        <f t="shared" ref="AE463:AK463" si="533">AE436+NPV($D$7,AE437:AE456)</f>
        <v>-159577.25309520261</v>
      </c>
      <c r="AF463" s="21">
        <f t="shared" si="533"/>
        <v>-410197.42550671834</v>
      </c>
      <c r="AG463" s="21">
        <f t="shared" si="533"/>
        <v>-199550.94996369077</v>
      </c>
      <c r="AH463" s="21">
        <f t="shared" si="533"/>
        <v>3156525.0218218463</v>
      </c>
      <c r="AI463" s="21">
        <f t="shared" si="533"/>
        <v>0</v>
      </c>
      <c r="AJ463" s="21">
        <f t="shared" si="533"/>
        <v>350864.68021699635</v>
      </c>
      <c r="AK463" s="21">
        <f t="shared" si="533"/>
        <v>3507389.7020388413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tabSelected="1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hidden="1" outlineLevel="1" x14ac:dyDescent="0.15">
      <c r="A3">
        <f>A2+1</f>
        <v>2</v>
      </c>
    </row>
    <row r="4" spans="1:17" s="60" customFormat="1" hidden="1" outlineLevel="1" x14ac:dyDescent="0.15">
      <c r="A4">
        <f t="shared" ref="A4:A66" si="0">A3+1</f>
        <v>3</v>
      </c>
    </row>
    <row r="5" spans="1:17" s="60" customFormat="1" hidden="1" outlineLevel="1" x14ac:dyDescent="0.15">
      <c r="A5">
        <f t="shared" si="0"/>
        <v>4</v>
      </c>
    </row>
    <row r="6" spans="1:17" s="60" customFormat="1" hidden="1" outlineLevel="1" x14ac:dyDescent="0.15">
      <c r="A6">
        <f t="shared" si="0"/>
        <v>5</v>
      </c>
    </row>
    <row r="7" spans="1:17" s="60" customFormat="1" hidden="1" outlineLevel="1" x14ac:dyDescent="0.15">
      <c r="A7">
        <f t="shared" si="0"/>
        <v>6</v>
      </c>
    </row>
    <row r="8" spans="1:17" s="60" customFormat="1" hidden="1" outlineLevel="1" x14ac:dyDescent="0.15">
      <c r="A8">
        <f t="shared" si="0"/>
        <v>7</v>
      </c>
    </row>
    <row r="9" spans="1:17" s="60" customFormat="1" hidden="1" outlineLevel="1" x14ac:dyDescent="0.15">
      <c r="A9">
        <f t="shared" si="0"/>
        <v>8</v>
      </c>
    </row>
    <row r="10" spans="1:17" s="60" customFormat="1" hidden="1" outlineLevel="1" x14ac:dyDescent="0.15">
      <c r="A10">
        <f t="shared" si="0"/>
        <v>9</v>
      </c>
    </row>
    <row r="11" spans="1:17" s="60" customFormat="1" hidden="1" outlineLevel="1" x14ac:dyDescent="0.15">
      <c r="A11">
        <f t="shared" si="0"/>
        <v>10</v>
      </c>
    </row>
    <row r="12" spans="1:17" s="60" customFormat="1" hidden="1" outlineLevel="1" x14ac:dyDescent="0.15">
      <c r="A12">
        <f t="shared" si="0"/>
        <v>11</v>
      </c>
    </row>
    <row r="13" spans="1:17" s="60" customFormat="1" hidden="1" outlineLevel="1" x14ac:dyDescent="0.15">
      <c r="A13">
        <f t="shared" si="0"/>
        <v>12</v>
      </c>
    </row>
    <row r="14" spans="1:17" s="60" customFormat="1" hidden="1" outlineLevel="1" x14ac:dyDescent="0.15">
      <c r="A14">
        <f t="shared" si="0"/>
        <v>13</v>
      </c>
    </row>
    <row r="15" spans="1:17" s="60" customFormat="1" hidden="1" outlineLevel="1" x14ac:dyDescent="0.15">
      <c r="A15">
        <f t="shared" si="0"/>
        <v>14</v>
      </c>
    </row>
    <row r="16" spans="1:17" s="60" customFormat="1" hidden="1" outlineLevel="1" x14ac:dyDescent="0.15">
      <c r="A16">
        <f t="shared" si="0"/>
        <v>15</v>
      </c>
    </row>
    <row r="17" spans="1:16" s="60" customFormat="1" hidden="1" outlineLevel="1" x14ac:dyDescent="0.15">
      <c r="A17">
        <f t="shared" si="0"/>
        <v>16</v>
      </c>
    </row>
    <row r="18" spans="1:16" s="60" customFormat="1" hidden="1" outlineLevel="1" x14ac:dyDescent="0.15">
      <c r="A18">
        <f t="shared" si="0"/>
        <v>17</v>
      </c>
    </row>
    <row r="19" spans="1:16" s="60" customFormat="1" collapsed="1" x14ac:dyDescent="0.15">
      <c r="A19">
        <f t="shared" si="0"/>
        <v>18</v>
      </c>
      <c r="B19" s="60">
        <v>-4383.5626555144509</v>
      </c>
      <c r="C19" s="60">
        <v>-6167.8390407239913</v>
      </c>
      <c r="D19" s="60">
        <v>-5782.3453402598152</v>
      </c>
      <c r="E19" s="60">
        <v>-5913.7814485711078</v>
      </c>
      <c r="F19" s="60">
        <v>-4230.8297395533918</v>
      </c>
      <c r="G19" s="60">
        <v>-3966.4241809714958</v>
      </c>
      <c r="H19" s="60">
        <v>-4056.2165689591288</v>
      </c>
      <c r="I19" s="60">
        <v>-5581.1624514176874</v>
      </c>
      <c r="J19" s="60">
        <v>-5708.0524137191369</v>
      </c>
      <c r="K19" s="60">
        <v>-5351.133041873305</v>
      </c>
      <c r="L19" s="60">
        <v>-3828.1660600677633</v>
      </c>
      <c r="M19" s="60">
        <v>-3914.8411656846188</v>
      </c>
      <c r="N19" s="60">
        <v>-3670.1065735742472</v>
      </c>
      <c r="O19" s="60">
        <v>-5164.8700762584458</v>
      </c>
      <c r="P19" s="60">
        <v>-3542.1379518531535</v>
      </c>
    </row>
    <row r="20" spans="1:16" s="60" customFormat="1" x14ac:dyDescent="0.15">
      <c r="A20">
        <f t="shared" si="0"/>
        <v>19</v>
      </c>
      <c r="B20" s="60">
        <v>-4699.4736530741538</v>
      </c>
      <c r="C20" s="60">
        <v>-6580.6937069626119</v>
      </c>
      <c r="D20" s="60">
        <v>-6172.8776533165656</v>
      </c>
      <c r="E20" s="60">
        <v>-6309.7392913848589</v>
      </c>
      <c r="F20" s="60">
        <v>-4535.7847703722027</v>
      </c>
      <c r="G20" s="60">
        <v>-4254.7152589493853</v>
      </c>
      <c r="H20" s="60">
        <v>-4348.6415716465335</v>
      </c>
      <c r="I20" s="60">
        <v>-5958.1894503486092</v>
      </c>
      <c r="J20" s="60">
        <v>-6090.3207774651428</v>
      </c>
      <c r="K20" s="60">
        <v>-5712.7109759663872</v>
      </c>
      <c r="L20" s="60">
        <v>-4106.4503991505271</v>
      </c>
      <c r="M20" s="60">
        <v>-4197.1177036807667</v>
      </c>
      <c r="N20" s="60">
        <v>-3936.9472578341511</v>
      </c>
      <c r="O20" s="60">
        <v>-5513.9326529218079</v>
      </c>
      <c r="P20" s="60">
        <v>-3799.710659711377</v>
      </c>
    </row>
    <row r="21" spans="1:16" s="60" customFormat="1" x14ac:dyDescent="0.15">
      <c r="A21">
        <f t="shared" si="0"/>
        <v>20</v>
      </c>
      <c r="B21" s="60">
        <v>-5027.4382837469821</v>
      </c>
      <c r="C21" s="60">
        <v>-7004.6067314623988</v>
      </c>
      <c r="D21" s="60">
        <v>-6574.3079433471294</v>
      </c>
      <c r="E21" s="60">
        <v>-6716.3206800151038</v>
      </c>
      <c r="F21" s="60">
        <v>-4852.3842072385196</v>
      </c>
      <c r="G21" s="60">
        <v>-4554.2999548038533</v>
      </c>
      <c r="H21" s="60">
        <v>-4652.2421771085747</v>
      </c>
      <c r="I21" s="60">
        <v>-6345.751042097133</v>
      </c>
      <c r="J21" s="60">
        <v>-6482.8592843936121</v>
      </c>
      <c r="K21" s="60">
        <v>-6084.4066199908702</v>
      </c>
      <c r="L21" s="60">
        <v>-4395.6436633942094</v>
      </c>
      <c r="M21" s="60">
        <v>-4490.1895350201521</v>
      </c>
      <c r="N21" s="60">
        <v>-4214.2562847133122</v>
      </c>
      <c r="O21" s="60">
        <v>-5872.7742841846821</v>
      </c>
      <c r="P21" s="60">
        <v>-4067.3943838365431</v>
      </c>
    </row>
    <row r="22" spans="1:16" s="60" customFormat="1" x14ac:dyDescent="0.15">
      <c r="A22">
        <f t="shared" si="0"/>
        <v>21</v>
      </c>
      <c r="B22" s="60">
        <v>-5372.0745524380363</v>
      </c>
      <c r="C22" s="60">
        <v>-7445.9800011420539</v>
      </c>
      <c r="D22" s="60">
        <v>-6997.4733514906984</v>
      </c>
      <c r="E22" s="60">
        <v>-7139.6676775453552</v>
      </c>
      <c r="F22" s="60">
        <v>-5185.087240255215</v>
      </c>
      <c r="G22" s="60">
        <v>-4872.8870605083202</v>
      </c>
      <c r="H22" s="60">
        <v>-4971.2958250132806</v>
      </c>
      <c r="I22" s="60">
        <v>-6754.3119423651206</v>
      </c>
      <c r="J22" s="60">
        <v>-6891.5993560630423</v>
      </c>
      <c r="K22" s="60">
        <v>-6476.2584558727995</v>
      </c>
      <c r="L22" s="60">
        <v>-4703.1885362639387</v>
      </c>
      <c r="M22" s="60">
        <v>-4798.1868013618569</v>
      </c>
      <c r="N22" s="60">
        <v>-4509.171887409223</v>
      </c>
      <c r="O22" s="60">
        <v>-6251.0879961754663</v>
      </c>
      <c r="P22" s="60">
        <v>-4352.0806879586444</v>
      </c>
    </row>
    <row r="23" spans="1:16" s="60" customFormat="1" x14ac:dyDescent="0.15">
      <c r="A23">
        <f t="shared" si="0"/>
        <v>22</v>
      </c>
      <c r="B23" s="60">
        <v>-5736.8868641431036</v>
      </c>
      <c r="C23" s="60">
        <v>-7909.0096926208444</v>
      </c>
      <c r="D23" s="60">
        <v>-7442.2393229339023</v>
      </c>
      <c r="E23" s="60">
        <v>-7583.8089386355387</v>
      </c>
      <c r="F23" s="60">
        <v>-5537.2790669102014</v>
      </c>
      <c r="G23" s="60">
        <v>-5210.7046681966376</v>
      </c>
      <c r="H23" s="60">
        <v>-5309.0511725604592</v>
      </c>
      <c r="I23" s="60">
        <v>-7183.7452803343422</v>
      </c>
      <c r="J23" s="60">
        <v>-7320.4336583247587</v>
      </c>
      <c r="K23" s="60">
        <v>-6888.1481347594945</v>
      </c>
      <c r="L23" s="60">
        <v>-5029.3070580139129</v>
      </c>
      <c r="M23" s="60">
        <v>-5124.2474105751471</v>
      </c>
      <c r="N23" s="60">
        <v>-4821.9090201565505</v>
      </c>
      <c r="O23" s="60">
        <v>-6648.7621342337361</v>
      </c>
      <c r="P23" s="60">
        <v>-4653.9786584339599</v>
      </c>
    </row>
    <row r="24" spans="1:16" s="60" customFormat="1" x14ac:dyDescent="0.15">
      <c r="A24">
        <f t="shared" si="0"/>
        <v>23</v>
      </c>
      <c r="B24" s="60">
        <v>-6126.4676411897326</v>
      </c>
      <c r="C24" s="60">
        <v>-8400.0318973701451</v>
      </c>
      <c r="D24" s="60">
        <v>-7914.4921339293751</v>
      </c>
      <c r="E24" s="60">
        <v>-8054.8251156180013</v>
      </c>
      <c r="F24" s="60">
        <v>-5913.3951180516697</v>
      </c>
      <c r="G24" s="60">
        <v>-5571.8794173152992</v>
      </c>
      <c r="H24" s="60">
        <v>-5669.7639029038064</v>
      </c>
      <c r="I24" s="60">
        <v>-7639.7368477226137</v>
      </c>
      <c r="J24" s="60">
        <v>-7775.2356482300574</v>
      </c>
      <c r="K24" s="60">
        <v>-7325.5318382873502</v>
      </c>
      <c r="L24" s="60">
        <v>-5377.9845998152687</v>
      </c>
      <c r="M24" s="60">
        <v>-5472.4813053404041</v>
      </c>
      <c r="N24" s="60">
        <v>-5156.2913264529916</v>
      </c>
      <c r="O24" s="60">
        <v>-7071.0666600002214</v>
      </c>
      <c r="P24" s="60">
        <v>-4976.7808228696522</v>
      </c>
    </row>
    <row r="25" spans="1:16" s="60" customFormat="1" x14ac:dyDescent="0.15">
      <c r="A25">
        <f t="shared" si="0"/>
        <v>24</v>
      </c>
      <c r="B25" s="60">
        <v>-6547.8409341860206</v>
      </c>
      <c r="C25" s="60">
        <v>-8928.1514871005784</v>
      </c>
      <c r="D25" s="60">
        <v>-8422.9045157187702</v>
      </c>
      <c r="E25" s="60">
        <v>-8561.4550558376668</v>
      </c>
      <c r="F25" s="60">
        <v>-6320.2195177304602</v>
      </c>
      <c r="G25" s="60">
        <v>-5962.8778735598589</v>
      </c>
      <c r="H25" s="60">
        <v>-6059.943418450237</v>
      </c>
      <c r="I25" s="60">
        <v>-8130.664651674133</v>
      </c>
      <c r="J25" s="60">
        <v>-8264.4472115250865</v>
      </c>
      <c r="K25" s="60">
        <v>-7796.4499728886631</v>
      </c>
      <c r="L25" s="60">
        <v>-5755.4664268204679</v>
      </c>
      <c r="M25" s="60">
        <v>-5849.1751286960171</v>
      </c>
      <c r="N25" s="60">
        <v>-5518.3107141575692</v>
      </c>
      <c r="O25" s="60">
        <v>-7525.7681295133634</v>
      </c>
      <c r="P25" s="60">
        <v>-5326.2736821501094</v>
      </c>
    </row>
    <row r="26" spans="1:16" s="60" customFormat="1" x14ac:dyDescent="0.15">
      <c r="A26">
        <f t="shared" si="0"/>
        <v>25</v>
      </c>
      <c r="B26" s="60">
        <v>-7013.4515531709339</v>
      </c>
      <c r="C26" s="60">
        <v>-9510.2987081696192</v>
      </c>
      <c r="D26" s="60">
        <v>-8983.4159100210036</v>
      </c>
      <c r="E26" s="60">
        <v>-9119.9448100736736</v>
      </c>
      <c r="F26" s="60">
        <v>-6769.7703273124098</v>
      </c>
      <c r="G26" s="60">
        <v>-6395.0244198364917</v>
      </c>
      <c r="H26" s="60">
        <v>-6491.1192927675947</v>
      </c>
      <c r="I26" s="60">
        <v>-8671.9237532451334</v>
      </c>
      <c r="J26" s="60">
        <v>-8803.7595305625309</v>
      </c>
      <c r="K26" s="60">
        <v>-8315.67426708739</v>
      </c>
      <c r="L26" s="60">
        <v>-6172.6880066836757</v>
      </c>
      <c r="M26" s="60">
        <v>-6265.4624783110185</v>
      </c>
      <c r="N26" s="60">
        <v>-5918.4575221654241</v>
      </c>
      <c r="O26" s="60">
        <v>-8027.1328359618101</v>
      </c>
      <c r="P26" s="60">
        <v>-5712.5867875462718</v>
      </c>
    </row>
    <row r="27" spans="1:16" s="60" customFormat="1" x14ac:dyDescent="0.15">
      <c r="A27">
        <f t="shared" si="0"/>
        <v>26</v>
      </c>
      <c r="B27" s="60">
        <v>-7528.2139700508369</v>
      </c>
      <c r="C27" s="60">
        <v>-10152.291199428162</v>
      </c>
      <c r="D27" s="60">
        <v>-9601.6198186648435</v>
      </c>
      <c r="E27" s="60">
        <v>-9735.8848126320081</v>
      </c>
      <c r="F27" s="60">
        <v>-7266.7976299494649</v>
      </c>
      <c r="G27" s="60">
        <v>-6872.8818684654307</v>
      </c>
      <c r="H27" s="60">
        <v>-6967.8530688714091</v>
      </c>
      <c r="I27" s="60">
        <v>-9268.9227522745241</v>
      </c>
      <c r="J27" s="60">
        <v>-9398.5782794421775</v>
      </c>
      <c r="K27" s="60">
        <v>-8888.4010555927271</v>
      </c>
      <c r="L27" s="60">
        <v>-6634.0589600994308</v>
      </c>
      <c r="M27" s="60">
        <v>-6725.7517755130593</v>
      </c>
      <c r="N27" s="60">
        <v>-6360.9657244036562</v>
      </c>
      <c r="O27" s="60">
        <v>-8580.1845695614666</v>
      </c>
      <c r="P27" s="60">
        <v>-6139.8115025385532</v>
      </c>
    </row>
    <row r="28" spans="1:16" s="60" customFormat="1" x14ac:dyDescent="0.15">
      <c r="A28">
        <f t="shared" si="0"/>
        <v>27</v>
      </c>
      <c r="B28" s="60">
        <v>-8092.5158937262177</v>
      </c>
      <c r="C28" s="60">
        <v>-10853.521564656767</v>
      </c>
      <c r="D28" s="60">
        <v>-10277.097266633347</v>
      </c>
      <c r="E28" s="60">
        <v>-10408.704257356323</v>
      </c>
      <c r="F28" s="60">
        <v>-7811.6823366201179</v>
      </c>
      <c r="G28" s="60">
        <v>-7396.9257790131296</v>
      </c>
      <c r="H28" s="60">
        <v>-7490.517297735626</v>
      </c>
      <c r="I28" s="60">
        <v>-9921.2663635837271</v>
      </c>
      <c r="J28" s="60">
        <v>-10048.361561902657</v>
      </c>
      <c r="K28" s="60">
        <v>-9514.2613440597452</v>
      </c>
      <c r="L28" s="60">
        <v>-7140.0440488455415</v>
      </c>
      <c r="M28" s="60">
        <v>-7230.4083423883094</v>
      </c>
      <c r="N28" s="60">
        <v>-6846.2872313057824</v>
      </c>
      <c r="O28" s="60">
        <v>-9184.5750016892871</v>
      </c>
      <c r="P28" s="60">
        <v>-6608.388936129023</v>
      </c>
    </row>
    <row r="29" spans="1:16" s="60" customFormat="1" x14ac:dyDescent="0.15">
      <c r="A29">
        <f t="shared" si="0"/>
        <v>28</v>
      </c>
      <c r="B29" s="60">
        <v>-8726.1112493884903</v>
      </c>
      <c r="C29" s="60">
        <v>-11640.031963441685</v>
      </c>
      <c r="D29" s="60">
        <v>-11034.451570104597</v>
      </c>
      <c r="E29" s="60">
        <v>-11163.400675146093</v>
      </c>
      <c r="F29" s="60">
        <v>-8423.5049557680122</v>
      </c>
      <c r="G29" s="60">
        <v>-7985.1930105249494</v>
      </c>
      <c r="H29" s="60">
        <v>-8077.4212935666837</v>
      </c>
      <c r="I29" s="60">
        <v>-10652.723618143824</v>
      </c>
      <c r="J29" s="60">
        <v>-10777.259243934011</v>
      </c>
      <c r="K29" s="60">
        <v>-10216.068350390831</v>
      </c>
      <c r="L29" s="60">
        <v>-7708.0640302819847</v>
      </c>
      <c r="M29" s="60">
        <v>-7797.1160756834306</v>
      </c>
      <c r="N29" s="60">
        <v>-7391.1373513817061</v>
      </c>
      <c r="O29" s="60">
        <v>-9862.3419045705687</v>
      </c>
      <c r="P29" s="60">
        <v>-7134.462381831373</v>
      </c>
    </row>
    <row r="30" spans="1:16" s="60" customFormat="1" x14ac:dyDescent="0.15">
      <c r="A30">
        <f t="shared" si="0"/>
        <v>29</v>
      </c>
      <c r="B30" s="60">
        <v>-9438.6648239729657</v>
      </c>
      <c r="C30" s="60">
        <v>-12523.229271416303</v>
      </c>
      <c r="D30" s="60">
        <v>-11884.644688597675</v>
      </c>
      <c r="E30" s="60">
        <v>-12010.938927811791</v>
      </c>
      <c r="F30" s="60">
        <v>-9111.608962752307</v>
      </c>
      <c r="G30" s="60">
        <v>-8646.6510926388837</v>
      </c>
      <c r="H30" s="60">
        <v>-8737.5398376620396</v>
      </c>
      <c r="I30" s="60">
        <v>-11473.896787431742</v>
      </c>
      <c r="J30" s="60">
        <v>-11595.876524434323</v>
      </c>
      <c r="K30" s="60">
        <v>-11004.011188869456</v>
      </c>
      <c r="L30" s="60">
        <v>-8346.7870325613203</v>
      </c>
      <c r="M30" s="60">
        <v>-8434.5501860712502</v>
      </c>
      <c r="N30" s="60">
        <v>-8003.8407748777381</v>
      </c>
      <c r="O30" s="60">
        <v>-10623.338360764667</v>
      </c>
      <c r="P30" s="60">
        <v>-7726.0775702046149</v>
      </c>
    </row>
    <row r="31" spans="1:16" s="60" customFormat="1" x14ac:dyDescent="0.15">
      <c r="A31">
        <f t="shared" si="0"/>
        <v>30</v>
      </c>
      <c r="B31" s="60">
        <v>-10236.470507725897</v>
      </c>
      <c r="C31" s="60">
        <v>-13510.172142595135</v>
      </c>
      <c r="D31" s="60">
        <v>-12834.473582697701</v>
      </c>
      <c r="E31" s="60">
        <v>-12958.11572394231</v>
      </c>
      <c r="F31" s="60">
        <v>-9882.085296016563</v>
      </c>
      <c r="G31" s="60">
        <v>-9387.1544599592107</v>
      </c>
      <c r="H31" s="60">
        <v>-9476.7304148970379</v>
      </c>
      <c r="I31" s="60">
        <v>-12391.368837617538</v>
      </c>
      <c r="J31" s="60">
        <v>-12510.796211320225</v>
      </c>
      <c r="K31" s="60">
        <v>-11884.426191852806</v>
      </c>
      <c r="L31" s="60">
        <v>-9061.8774000904814</v>
      </c>
      <c r="M31" s="60">
        <v>-9148.3780258317784</v>
      </c>
      <c r="N31" s="60">
        <v>-8689.8433087162521</v>
      </c>
      <c r="O31" s="60">
        <v>-11473.699462744251</v>
      </c>
      <c r="P31" s="60">
        <v>-8388.5024184479826</v>
      </c>
    </row>
    <row r="32" spans="1:16" s="60" customFormat="1" x14ac:dyDescent="0.15">
      <c r="A32">
        <f t="shared" si="0"/>
        <v>31</v>
      </c>
      <c r="B32" s="60">
        <v>-11126.575427106227</v>
      </c>
      <c r="C32" s="60">
        <v>-14608.513477703418</v>
      </c>
      <c r="D32" s="60">
        <v>-13897.415013891006</v>
      </c>
      <c r="E32" s="60">
        <v>-14012.304205748518</v>
      </c>
      <c r="F32" s="60">
        <v>-10741.755858553215</v>
      </c>
      <c r="G32" s="60">
        <v>-10218.299758955462</v>
      </c>
      <c r="H32" s="60">
        <v>-10301.55566853378</v>
      </c>
      <c r="I32" s="60">
        <v>-13418.182843473995</v>
      </c>
      <c r="J32" s="60">
        <v>-13529.162713590444</v>
      </c>
      <c r="K32" s="60">
        <v>-12869.85749992463</v>
      </c>
      <c r="L32" s="60">
        <v>-9864.5493415581568</v>
      </c>
      <c r="M32" s="60">
        <v>-9944.9509422429492</v>
      </c>
      <c r="N32" s="60">
        <v>-9459.920045005998</v>
      </c>
      <c r="O32" s="60">
        <v>-12425.562947414863</v>
      </c>
      <c r="P32" s="60">
        <v>-9132.1550082017657</v>
      </c>
    </row>
    <row r="33" spans="1:16" s="60" customFormat="1" x14ac:dyDescent="0.15">
      <c r="A33">
        <f t="shared" si="0"/>
        <v>32</v>
      </c>
      <c r="B33" s="60">
        <v>-12112.048235268188</v>
      </c>
      <c r="C33" s="60">
        <v>-15820.408183061232</v>
      </c>
      <c r="D33" s="60">
        <v>-15070.816693201326</v>
      </c>
      <c r="E33" s="60">
        <v>-15175.607282356639</v>
      </c>
      <c r="F33" s="60">
        <v>-11693.604087719003</v>
      </c>
      <c r="G33" s="60">
        <v>-11139.010596148431</v>
      </c>
      <c r="H33" s="60">
        <v>-11214.899726934576</v>
      </c>
      <c r="I33" s="60">
        <v>-14551.803188421452</v>
      </c>
      <c r="J33" s="60">
        <v>-14653.034573569908</v>
      </c>
      <c r="K33" s="60">
        <v>-13957.90079982791</v>
      </c>
      <c r="L33" s="60">
        <v>-10753.780080930042</v>
      </c>
      <c r="M33" s="60">
        <v>-10827.071181634203</v>
      </c>
      <c r="N33" s="60">
        <v>-10313.108107087937</v>
      </c>
      <c r="O33" s="60">
        <v>-13476.629177254134</v>
      </c>
      <c r="P33" s="60">
        <v>-9956.1198643649532</v>
      </c>
    </row>
    <row r="34" spans="1:16" s="60" customFormat="1" x14ac:dyDescent="0.15">
      <c r="A34">
        <f t="shared" si="0"/>
        <v>33</v>
      </c>
      <c r="B34" s="60">
        <v>-13204.779091996214</v>
      </c>
      <c r="C34" s="60">
        <v>-17159.243648835884</v>
      </c>
      <c r="D34" s="60">
        <v>-16367.58985545036</v>
      </c>
      <c r="E34" s="60">
        <v>-16460.91653351827</v>
      </c>
      <c r="F34" s="60">
        <v>-12749.138098506455</v>
      </c>
      <c r="G34" s="60">
        <v>-12160.375724310588</v>
      </c>
      <c r="H34" s="60">
        <v>-12227.831128465532</v>
      </c>
      <c r="I34" s="60">
        <v>-15804.736007935468</v>
      </c>
      <c r="J34" s="60">
        <v>-15894.898453334277</v>
      </c>
      <c r="K34" s="60">
        <v>-15160.595229930512</v>
      </c>
      <c r="L34" s="60">
        <v>-11740.299880244622</v>
      </c>
      <c r="M34" s="60">
        <v>-11805.44918603427</v>
      </c>
      <c r="N34" s="60">
        <v>-11259.72548363189</v>
      </c>
      <c r="O34" s="60">
        <v>-14638.5561584222</v>
      </c>
      <c r="P34" s="60">
        <v>-10870.379279359599</v>
      </c>
    </row>
    <row r="35" spans="1:16" s="60" customFormat="1" x14ac:dyDescent="0.15">
      <c r="A35">
        <f t="shared" si="0"/>
        <v>34</v>
      </c>
      <c r="B35" s="60">
        <v>-14421.671083588233</v>
      </c>
      <c r="C35" s="60">
        <v>-18644.868119805811</v>
      </c>
      <c r="D35" s="60">
        <v>-17806.955661517619</v>
      </c>
      <c r="E35" s="60">
        <v>-17887.336313063261</v>
      </c>
      <c r="F35" s="60">
        <v>-13924.714661314956</v>
      </c>
      <c r="G35" s="60">
        <v>-13298.224734694681</v>
      </c>
      <c r="H35" s="60">
        <v>-13356.078366744201</v>
      </c>
      <c r="I35" s="60">
        <v>-17195.592260243491</v>
      </c>
      <c r="J35" s="60">
        <v>-17273.25179917584</v>
      </c>
      <c r="K35" s="60">
        <v>-16495.849002280178</v>
      </c>
      <c r="L35" s="60">
        <v>-12839.42370494786</v>
      </c>
      <c r="M35" s="60">
        <v>-12895.301869562983</v>
      </c>
      <c r="N35" s="60">
        <v>-12314.495582072019</v>
      </c>
      <c r="O35" s="60">
        <v>-15928.67910589348</v>
      </c>
      <c r="P35" s="60">
        <v>-11889.17519395479</v>
      </c>
    </row>
    <row r="36" spans="1:16" s="60" customFormat="1" x14ac:dyDescent="0.15">
      <c r="A36">
        <f t="shared" si="0"/>
        <v>35</v>
      </c>
      <c r="B36" s="60">
        <v>-15772.76387695662</v>
      </c>
      <c r="C36" s="60">
        <v>-20287.707919965509</v>
      </c>
      <c r="D36" s="60">
        <v>-19399.199852448892</v>
      </c>
      <c r="E36" s="60">
        <v>-19464.941226472929</v>
      </c>
      <c r="F36" s="60">
        <v>-15230.069961982657</v>
      </c>
      <c r="G36" s="60">
        <v>-14562.111958139325</v>
      </c>
      <c r="H36" s="60">
        <v>-14609.026672417996</v>
      </c>
      <c r="I36" s="60">
        <v>-18734.361843447852</v>
      </c>
      <c r="J36" s="60">
        <v>-18797.879660494928</v>
      </c>
      <c r="K36" s="60">
        <v>-17973.308436560492</v>
      </c>
      <c r="L36" s="60">
        <v>-14060.413361662999</v>
      </c>
      <c r="M36" s="60">
        <v>-14105.727178745468</v>
      </c>
      <c r="N36" s="60">
        <v>-13486.342285443061</v>
      </c>
      <c r="O36" s="60">
        <v>-17356.361961383482</v>
      </c>
      <c r="P36" s="60">
        <v>-13021.155154761447</v>
      </c>
    </row>
    <row r="37" spans="1:16" s="60" customFormat="1" x14ac:dyDescent="0.15">
      <c r="A37">
        <f t="shared" si="0"/>
        <v>36</v>
      </c>
      <c r="B37" s="60">
        <v>-17277.453229787887</v>
      </c>
      <c r="C37" s="60">
        <v>-22109.98777455532</v>
      </c>
      <c r="D37" s="60">
        <v>-21165.906241536879</v>
      </c>
      <c r="E37" s="60">
        <v>-21215.150183491471</v>
      </c>
      <c r="F37" s="60">
        <v>-16683.988746580784</v>
      </c>
      <c r="G37" s="60">
        <v>-15970.259278008783</v>
      </c>
      <c r="H37" s="60">
        <v>-16004.756663758935</v>
      </c>
      <c r="I37" s="60">
        <v>-20441.964849518132</v>
      </c>
      <c r="J37" s="60">
        <v>-20489.541737365889</v>
      </c>
      <c r="K37" s="60">
        <v>-19613.127267730768</v>
      </c>
      <c r="L37" s="60">
        <v>-15420.912111999785</v>
      </c>
      <c r="M37" s="60">
        <v>-15454.23125828195</v>
      </c>
      <c r="N37" s="60">
        <v>-14792.242478931925</v>
      </c>
      <c r="O37" s="60">
        <v>-18941.132054031161</v>
      </c>
      <c r="P37" s="60">
        <v>-14282.752705379375</v>
      </c>
    </row>
    <row r="38" spans="1:16" s="60" customFormat="1" x14ac:dyDescent="0.15">
      <c r="A38">
        <f t="shared" si="0"/>
        <v>37</v>
      </c>
      <c r="B38" s="60">
        <v>-18953.349666547125</v>
      </c>
      <c r="C38" s="60">
        <v>-24130.955117137291</v>
      </c>
      <c r="D38" s="60">
        <v>-23125.903537814553</v>
      </c>
      <c r="E38" s="60">
        <v>-23156.547820702799</v>
      </c>
      <c r="F38" s="60">
        <v>-18303.546043548286</v>
      </c>
      <c r="G38" s="60">
        <v>-17539.324168904786</v>
      </c>
      <c r="H38" s="60">
        <v>-17559.724456205884</v>
      </c>
      <c r="I38" s="60">
        <v>-22336.678521633145</v>
      </c>
      <c r="J38" s="60">
        <v>-22366.278070585369</v>
      </c>
      <c r="K38" s="60">
        <v>-21432.943375997544</v>
      </c>
      <c r="L38" s="60">
        <v>-16937.065082415789</v>
      </c>
      <c r="M38" s="60">
        <v>-16956.763864321951</v>
      </c>
      <c r="N38" s="60">
        <v>-16247.749686671252</v>
      </c>
      <c r="O38" s="60">
        <v>-20700.10262078774</v>
      </c>
      <c r="P38" s="60">
        <v>-15689.037788265905</v>
      </c>
    </row>
    <row r="39" spans="1:16" s="60" customFormat="1" x14ac:dyDescent="0.15">
      <c r="A39">
        <f t="shared" si="0"/>
        <v>38</v>
      </c>
      <c r="B39" s="60">
        <v>-20801.030438116828</v>
      </c>
      <c r="C39" s="60">
        <v>-26347.996887414556</v>
      </c>
      <c r="D39" s="60">
        <v>-25277.122521160167</v>
      </c>
      <c r="E39" s="60">
        <v>-25286.74179402442</v>
      </c>
      <c r="F39" s="60">
        <v>-20089.370603972839</v>
      </c>
      <c r="G39" s="60">
        <v>-19270.245658334079</v>
      </c>
      <c r="H39" s="60">
        <v>-19274.611598874148</v>
      </c>
      <c r="I39" s="60">
        <v>-24416.596415461881</v>
      </c>
      <c r="J39" s="60">
        <v>-24425.868296548641</v>
      </c>
      <c r="K39" s="60">
        <v>-23431.028813147466</v>
      </c>
      <c r="L39" s="60">
        <v>-18609.841596956481</v>
      </c>
      <c r="M39" s="60">
        <v>-18614.044519279254</v>
      </c>
      <c r="N39" s="60">
        <v>-17853.862498646744</v>
      </c>
      <c r="O39" s="60">
        <v>-22631.684256400571</v>
      </c>
      <c r="P39" s="60">
        <v>-17241.028472790516</v>
      </c>
    </row>
    <row r="40" spans="1:16" s="60" customFormat="1" x14ac:dyDescent="0.15">
      <c r="A40">
        <f t="shared" si="0"/>
        <v>39</v>
      </c>
      <c r="B40" s="60">
        <v>-22829.329757556545</v>
      </c>
      <c r="C40" s="60">
        <v>-28769.021766288868</v>
      </c>
      <c r="D40" s="60">
        <v>-27627.551896280733</v>
      </c>
      <c r="E40" s="60">
        <v>-27613.461185694985</v>
      </c>
      <c r="F40" s="60">
        <v>-22050.080818435446</v>
      </c>
      <c r="G40" s="60">
        <v>-21171.604770230413</v>
      </c>
      <c r="H40" s="60">
        <v>-21157.781952711586</v>
      </c>
      <c r="I40" s="60">
        <v>-26689.546343594524</v>
      </c>
      <c r="J40" s="60">
        <v>-26675.887360048968</v>
      </c>
      <c r="K40" s="60">
        <v>-25615.017630068163</v>
      </c>
      <c r="L40" s="60">
        <v>-20447.604398541465</v>
      </c>
      <c r="M40" s="60">
        <v>-20434.224886089396</v>
      </c>
      <c r="N40" s="60">
        <v>-19618.687245614339</v>
      </c>
      <c r="O40" s="60">
        <v>-24743.346407162753</v>
      </c>
      <c r="P40" s="60">
        <v>-18946.61809910613</v>
      </c>
    </row>
    <row r="41" spans="1:16" s="60" customFormat="1" x14ac:dyDescent="0.15">
      <c r="A41">
        <f t="shared" si="0"/>
        <v>40</v>
      </c>
      <c r="B41" s="60">
        <v>-25058.762359065597</v>
      </c>
      <c r="C41" s="60">
        <v>-31416.528758933709</v>
      </c>
      <c r="D41" s="60">
        <v>-30199.135528189152</v>
      </c>
      <c r="E41" s="60">
        <v>-30158.478249388099</v>
      </c>
      <c r="F41" s="60">
        <v>-24205.601190803351</v>
      </c>
      <c r="G41" s="60">
        <v>-23262.799900430695</v>
      </c>
      <c r="H41" s="60">
        <v>-23228.474709209706</v>
      </c>
      <c r="I41" s="60">
        <v>-29176.868395753143</v>
      </c>
      <c r="J41" s="60">
        <v>-29137.507118484787</v>
      </c>
      <c r="K41" s="60">
        <v>-28005.546217464282</v>
      </c>
      <c r="L41" s="60">
        <v>-22469.18493094001</v>
      </c>
      <c r="M41" s="60">
        <v>-22435.981022930438</v>
      </c>
      <c r="N41" s="60">
        <v>-21560.397955660723</v>
      </c>
      <c r="O41" s="60">
        <v>-27055.145149538512</v>
      </c>
      <c r="P41" s="60">
        <v>-20823.441160367463</v>
      </c>
    </row>
    <row r="42" spans="1:16" s="60" customFormat="1" x14ac:dyDescent="0.15">
      <c r="A42">
        <f t="shared" si="0"/>
        <v>41</v>
      </c>
      <c r="B42" s="60">
        <v>-27528.591127892367</v>
      </c>
      <c r="C42" s="60">
        <v>-34334.924422386299</v>
      </c>
      <c r="D42" s="60">
        <v>-33052.930721786339</v>
      </c>
      <c r="E42" s="60">
        <v>-32964.676302242508</v>
      </c>
      <c r="F42" s="60">
        <v>-26594.015268485175</v>
      </c>
      <c r="G42" s="60">
        <v>-25596.011388500105</v>
      </c>
      <c r="H42" s="60">
        <v>-25523.409184339591</v>
      </c>
      <c r="I42" s="60">
        <v>-31937.794532953449</v>
      </c>
      <c r="J42" s="60">
        <v>-31852.359208910362</v>
      </c>
      <c r="K42" s="60">
        <v>-30659.734327456223</v>
      </c>
      <c r="L42" s="60">
        <v>-24725.145256852717</v>
      </c>
      <c r="M42" s="60">
        <v>-24654.915170003085</v>
      </c>
      <c r="N42" s="60">
        <v>-23727.689569583214</v>
      </c>
      <c r="O42" s="60">
        <v>-29622.470141067901</v>
      </c>
      <c r="P42" s="60">
        <v>-22918.667528036774</v>
      </c>
    </row>
    <row r="43" spans="1:16" s="60" customFormat="1" x14ac:dyDescent="0.15">
      <c r="A43">
        <f t="shared" si="0"/>
        <v>42</v>
      </c>
      <c r="B43" s="60">
        <v>-30250.843816076234</v>
      </c>
      <c r="C43" s="60">
        <v>-37534.657759871552</v>
      </c>
      <c r="D43" s="60">
        <v>-36184.317473911025</v>
      </c>
      <c r="E43" s="60">
        <v>-36042.344285575848</v>
      </c>
      <c r="F43" s="60">
        <v>-29227.106468295129</v>
      </c>
      <c r="G43" s="60">
        <v>-28170.172709948296</v>
      </c>
      <c r="H43" s="60">
        <v>-28054.074923286076</v>
      </c>
      <c r="I43" s="60">
        <v>-34968.0489430733</v>
      </c>
      <c r="J43" s="60">
        <v>-34830.587217868131</v>
      </c>
      <c r="K43" s="60">
        <v>-33573.684836376437</v>
      </c>
      <c r="L43" s="60">
        <v>-27214.589195213346</v>
      </c>
      <c r="M43" s="60">
        <v>-27102.267499417751</v>
      </c>
      <c r="N43" s="60">
        <v>-26119.849601298953</v>
      </c>
      <c r="O43" s="60">
        <v>-32441.719165111874</v>
      </c>
      <c r="P43" s="60">
        <v>-25231.724742606097</v>
      </c>
    </row>
    <row r="44" spans="1:16" s="60" customFormat="1" x14ac:dyDescent="0.15">
      <c r="A44">
        <f t="shared" si="0"/>
        <v>43</v>
      </c>
      <c r="B44" s="60">
        <v>-33231.351608734658</v>
      </c>
      <c r="C44" s="60">
        <v>-41019.795760260291</v>
      </c>
      <c r="D44" s="60">
        <v>-39597.02530198836</v>
      </c>
      <c r="E44" s="60">
        <v>-39395.648593128506</v>
      </c>
      <c r="F44" s="60">
        <v>-32110.679422023481</v>
      </c>
      <c r="G44" s="60">
        <v>-30990.760260116276</v>
      </c>
      <c r="H44" s="60">
        <v>-30826.231730328622</v>
      </c>
      <c r="I44" s="60">
        <v>-38271.448740893793</v>
      </c>
      <c r="J44" s="60">
        <v>-38076.422799053253</v>
      </c>
      <c r="K44" s="60">
        <v>-36751.297556423699</v>
      </c>
      <c r="L44" s="60">
        <v>-29942.960518698808</v>
      </c>
      <c r="M44" s="60">
        <v>-29783.750110292571</v>
      </c>
      <c r="N44" s="60">
        <v>-28742.271488675276</v>
      </c>
      <c r="O44" s="60">
        <v>-35516.845195962742</v>
      </c>
      <c r="P44" s="60">
        <v>-27767.955213872818</v>
      </c>
    </row>
    <row r="45" spans="1:16" s="60" customFormat="1" x14ac:dyDescent="0.15">
      <c r="A45">
        <f t="shared" si="0"/>
        <v>44</v>
      </c>
      <c r="B45" s="60">
        <v>-36490.029008139281</v>
      </c>
      <c r="C45" s="60">
        <v>-44809.760046580355</v>
      </c>
      <c r="D45" s="60">
        <v>-43310.483774276967</v>
      </c>
      <c r="E45" s="60">
        <v>-43043.584895227767</v>
      </c>
      <c r="F45" s="60">
        <v>-35264.200631430125</v>
      </c>
      <c r="G45" s="60">
        <v>-34077.133601310954</v>
      </c>
      <c r="H45" s="60">
        <v>-33858.813785079306</v>
      </c>
      <c r="I45" s="60">
        <v>-41867.053015595688</v>
      </c>
      <c r="J45" s="60">
        <v>-41608.495313769607</v>
      </c>
      <c r="K45" s="60">
        <v>-40211.183392923274</v>
      </c>
      <c r="L45" s="60">
        <v>-32929.164898656418</v>
      </c>
      <c r="M45" s="60">
        <v>-32717.850305288957</v>
      </c>
      <c r="N45" s="60">
        <v>-31613.323804119493</v>
      </c>
      <c r="O45" s="60">
        <v>-38866.07680149989</v>
      </c>
      <c r="P45" s="60">
        <v>-30545.278323352297</v>
      </c>
    </row>
    <row r="46" spans="1:16" s="60" customFormat="1" x14ac:dyDescent="0.15">
      <c r="A46">
        <f t="shared" si="0"/>
        <v>45</v>
      </c>
      <c r="B46" s="60">
        <v>-40043.484388517842</v>
      </c>
      <c r="C46" s="60">
        <v>-48920.136137942049</v>
      </c>
      <c r="D46" s="60">
        <v>-47340.308411513797</v>
      </c>
      <c r="E46" s="60">
        <v>-47001.504365793997</v>
      </c>
      <c r="F46" s="60">
        <v>-38703.972457636242</v>
      </c>
      <c r="G46" s="60">
        <v>-37445.519125591847</v>
      </c>
      <c r="H46" s="60">
        <v>-37167.751549947468</v>
      </c>
      <c r="I46" s="60">
        <v>-45770.267215357242</v>
      </c>
      <c r="J46" s="60">
        <v>-45441.943253428326</v>
      </c>
      <c r="K46" s="60">
        <v>-43968.481220905625</v>
      </c>
      <c r="L46" s="60">
        <v>-36189.108535344341</v>
      </c>
      <c r="M46" s="60">
        <v>-35920.180027895432</v>
      </c>
      <c r="N46" s="60">
        <v>-34748.526723501833</v>
      </c>
      <c r="O46" s="60">
        <v>-42504.316116998925</v>
      </c>
      <c r="P46" s="60">
        <v>-33578.885949926887</v>
      </c>
    </row>
    <row r="47" spans="1:16" s="60" customFormat="1" x14ac:dyDescent="0.15">
      <c r="A47">
        <f t="shared" si="0"/>
        <v>46</v>
      </c>
      <c r="B47" s="60">
        <v>-43920.258327997079</v>
      </c>
      <c r="C47" s="60">
        <v>-53379.876326002508</v>
      </c>
      <c r="D47" s="60">
        <v>-51715.269576853752</v>
      </c>
      <c r="E47" s="60">
        <v>-51297.701953184987</v>
      </c>
      <c r="F47" s="60">
        <v>-42457.898511477855</v>
      </c>
      <c r="G47" s="60">
        <v>-41123.54529120084</v>
      </c>
      <c r="H47" s="60">
        <v>-40780.191646026906</v>
      </c>
      <c r="I47" s="60">
        <v>-50009.297759548928</v>
      </c>
      <c r="J47" s="60">
        <v>-49604.499308736915</v>
      </c>
      <c r="K47" s="60">
        <v>-48050.718208200924</v>
      </c>
      <c r="L47" s="60">
        <v>-39749.778409847888</v>
      </c>
      <c r="M47" s="60">
        <v>-39417.250269097043</v>
      </c>
      <c r="N47" s="60">
        <v>-38174.10781865281</v>
      </c>
      <c r="O47" s="60">
        <v>-46458.513009747105</v>
      </c>
      <c r="P47" s="60">
        <v>-36894.370255517177</v>
      </c>
    </row>
    <row r="48" spans="1:16" s="60" customFormat="1" x14ac:dyDescent="0.15">
      <c r="A48">
        <f t="shared" si="0"/>
        <v>47</v>
      </c>
      <c r="B48" s="60">
        <v>-48146.204782578214</v>
      </c>
      <c r="C48" s="60">
        <v>-58214.441725010976</v>
      </c>
      <c r="D48" s="60">
        <v>-56460.721168022777</v>
      </c>
      <c r="E48" s="60">
        <v>-55957.191669568208</v>
      </c>
      <c r="F48" s="60">
        <v>-46551.340142781642</v>
      </c>
      <c r="G48" s="60">
        <v>-45136.360171016291</v>
      </c>
      <c r="H48" s="60">
        <v>-44720.899858814999</v>
      </c>
      <c r="I48" s="60">
        <v>-54609.108234333842</v>
      </c>
      <c r="J48" s="60">
        <v>-54120.782371809539</v>
      </c>
      <c r="K48" s="60">
        <v>-52482.373580574815</v>
      </c>
      <c r="L48" s="60">
        <v>-43635.813948808347</v>
      </c>
      <c r="M48" s="60">
        <v>-43233.318981554577</v>
      </c>
      <c r="N48" s="60">
        <v>-41914.095598695028</v>
      </c>
      <c r="O48" s="60">
        <v>-50752.724271428524</v>
      </c>
      <c r="P48" s="60">
        <v>-40515.241870167672</v>
      </c>
    </row>
    <row r="49" spans="1:16" s="60" customFormat="1" x14ac:dyDescent="0.15">
      <c r="A49">
        <f t="shared" si="0"/>
        <v>48</v>
      </c>
      <c r="B49" s="60">
        <v>-52730.232014554444</v>
      </c>
      <c r="C49" s="60">
        <v>-63428.200876826209</v>
      </c>
      <c r="D49" s="60">
        <v>-61581.703626493501</v>
      </c>
      <c r="E49" s="60">
        <v>-60984.752101171398</v>
      </c>
      <c r="F49" s="60">
        <v>-50993.311075919621</v>
      </c>
      <c r="G49" s="60">
        <v>-49493.383575243861</v>
      </c>
      <c r="H49" s="60">
        <v>-48998.978296790112</v>
      </c>
      <c r="I49" s="60">
        <v>-59575.048358224711</v>
      </c>
      <c r="J49" s="60">
        <v>-58995.87173876087</v>
      </c>
      <c r="K49" s="60">
        <v>-57269.114360647967</v>
      </c>
      <c r="L49" s="60">
        <v>-47856.683547110551</v>
      </c>
      <c r="M49" s="60">
        <v>-47377.534283970665</v>
      </c>
      <c r="N49" s="60">
        <v>-45977.984535505486</v>
      </c>
      <c r="O49" s="60">
        <v>-55392.844914860885</v>
      </c>
      <c r="P49" s="60">
        <v>-44450.993015484055</v>
      </c>
    </row>
    <row r="50" spans="1:16" s="60" customFormat="1" x14ac:dyDescent="0.15">
      <c r="A50">
        <f t="shared" si="0"/>
        <v>49</v>
      </c>
      <c r="B50" s="60">
        <v>-57679.550169793714</v>
      </c>
      <c r="C50" s="60">
        <v>-69023.419627387222</v>
      </c>
      <c r="D50" s="60">
        <v>-67081.243680635875</v>
      </c>
      <c r="E50" s="60">
        <v>-66383.195928224872</v>
      </c>
      <c r="F50" s="60">
        <v>-55791.230228975386</v>
      </c>
      <c r="G50" s="60">
        <v>-54202.521535844571</v>
      </c>
      <c r="H50" s="60">
        <v>-53622.04965348135</v>
      </c>
      <c r="I50" s="60">
        <v>-64910.56626022626</v>
      </c>
      <c r="J50" s="60">
        <v>-64232.989776296716</v>
      </c>
      <c r="K50" s="60">
        <v>-62414.832006341989</v>
      </c>
      <c r="L50" s="60">
        <v>-52420.435717452056</v>
      </c>
      <c r="M50" s="60">
        <v>-51857.656083439229</v>
      </c>
      <c r="N50" s="60">
        <v>-50373.953936972648</v>
      </c>
      <c r="O50" s="60">
        <v>-60383.094609225183</v>
      </c>
      <c r="P50" s="60">
        <v>-48709.883394859113</v>
      </c>
    </row>
    <row r="51" spans="1:16" s="60" customFormat="1" x14ac:dyDescent="0.15">
      <c r="A51">
        <f t="shared" si="0"/>
        <v>50</v>
      </c>
      <c r="B51" s="60">
        <v>-63032.151627433719</v>
      </c>
      <c r="C51" s="60">
        <v>-75038.094321553799</v>
      </c>
      <c r="D51" s="60">
        <v>-72997.16166398213</v>
      </c>
      <c r="E51" s="60">
        <v>-72189.900190677552</v>
      </c>
      <c r="F51" s="60">
        <v>-60982.428769979182</v>
      </c>
      <c r="G51" s="60">
        <v>-59300.802955243009</v>
      </c>
      <c r="H51" s="60">
        <v>-58626.638659602584</v>
      </c>
      <c r="I51" s="60">
        <v>-70652.940980604675</v>
      </c>
      <c r="J51" s="60">
        <v>-69868.962500247813</v>
      </c>
      <c r="K51" s="60">
        <v>-67956.129431067267</v>
      </c>
      <c r="L51" s="60">
        <v>-57363.408558469251</v>
      </c>
      <c r="M51" s="60">
        <v>-56709.516021906406</v>
      </c>
      <c r="N51" s="60">
        <v>-55137.505942485717</v>
      </c>
      <c r="O51" s="60">
        <v>-65759.483115067473</v>
      </c>
      <c r="P51" s="60">
        <v>-53326.701630643351</v>
      </c>
    </row>
    <row r="52" spans="1:16" s="60" customFormat="1" x14ac:dyDescent="0.15">
      <c r="A52">
        <f t="shared" si="0"/>
        <v>51</v>
      </c>
      <c r="B52" s="60">
        <v>-68825.542559936264</v>
      </c>
      <c r="C52" s="60">
        <v>-81508.285520277903</v>
      </c>
      <c r="D52" s="60">
        <v>-79403.380055505433</v>
      </c>
      <c r="E52" s="60">
        <v>-78440.549253629608</v>
      </c>
      <c r="F52" s="60">
        <v>-66603.894027071874</v>
      </c>
      <c r="G52" s="60">
        <v>-64859.483109856599</v>
      </c>
      <c r="H52" s="60">
        <v>-64049.080466906838</v>
      </c>
      <c r="I52" s="60">
        <v>-76874.751070152648</v>
      </c>
      <c r="J52" s="60">
        <v>-75939.112843045601</v>
      </c>
      <c r="K52" s="60">
        <v>-73963.957027967364</v>
      </c>
      <c r="L52" s="60">
        <v>-62755.315038338667</v>
      </c>
      <c r="M52" s="60">
        <v>-61968.874202252118</v>
      </c>
      <c r="N52" s="60">
        <v>-60336.517455403555</v>
      </c>
      <c r="O52" s="60">
        <v>-71591.5694817966</v>
      </c>
      <c r="P52" s="60">
        <v>-58367.780272971118</v>
      </c>
    </row>
    <row r="53" spans="1:16" s="60" customFormat="1" x14ac:dyDescent="0.15">
      <c r="A53">
        <f t="shared" si="0"/>
        <v>52</v>
      </c>
      <c r="B53" s="60">
        <v>-75110.873469137921</v>
      </c>
      <c r="C53" s="60">
        <v>-88484.715114250837</v>
      </c>
      <c r="D53" s="60">
        <v>-86316.636648156142</v>
      </c>
      <c r="E53" s="60">
        <v>-85185.197102208316</v>
      </c>
      <c r="F53" s="60">
        <v>-72706.005820940263</v>
      </c>
      <c r="G53" s="60">
        <v>-70898.263983309269</v>
      </c>
      <c r="H53" s="60">
        <v>-69938.798978428167</v>
      </c>
      <c r="I53" s="60">
        <v>-83593.106911320239</v>
      </c>
      <c r="J53" s="60">
        <v>-82492.882113462241</v>
      </c>
      <c r="K53" s="60">
        <v>-80455.7856727896</v>
      </c>
      <c r="L53" s="60">
        <v>-68615.944140515741</v>
      </c>
      <c r="M53" s="60">
        <v>-67684.320861617787</v>
      </c>
      <c r="N53" s="60">
        <v>-65990.820399162491</v>
      </c>
      <c r="O53" s="60">
        <v>-77897.063725809814</v>
      </c>
      <c r="P53" s="60">
        <v>-63852.940838533825</v>
      </c>
    </row>
    <row r="54" spans="1:16" s="60" customFormat="1" x14ac:dyDescent="0.15">
      <c r="A54">
        <f t="shared" si="0"/>
        <v>53</v>
      </c>
      <c r="B54" s="60">
        <v>-81936.038295418824</v>
      </c>
      <c r="C54" s="60">
        <v>-96011.855082284252</v>
      </c>
      <c r="D54" s="60">
        <v>-93781.059904526817</v>
      </c>
      <c r="E54" s="60">
        <v>-92468.16447277386</v>
      </c>
      <c r="F54" s="60">
        <v>-79336.206035334384</v>
      </c>
      <c r="G54" s="60">
        <v>-77464.131022279995</v>
      </c>
      <c r="H54" s="60">
        <v>-76342.63127074705</v>
      </c>
      <c r="I54" s="60">
        <v>-90851.998205896816</v>
      </c>
      <c r="J54" s="60">
        <v>-89574.386075797069</v>
      </c>
      <c r="K54" s="60">
        <v>-87475.349689171024</v>
      </c>
      <c r="L54" s="60">
        <v>-74991.765968578737</v>
      </c>
      <c r="M54" s="60">
        <v>-73902.132999790338</v>
      </c>
      <c r="N54" s="60">
        <v>-72146.213464806176</v>
      </c>
      <c r="O54" s="60">
        <v>-84719.415601003071</v>
      </c>
      <c r="P54" s="60">
        <v>-69827.372717551945</v>
      </c>
    </row>
    <row r="55" spans="1:16" s="60" customFormat="1" x14ac:dyDescent="0.15">
      <c r="A55">
        <f t="shared" si="0"/>
        <v>54</v>
      </c>
      <c r="B55" s="60">
        <v>-89353.42062041696</v>
      </c>
      <c r="C55" s="60">
        <v>-104137.74394166484</v>
      </c>
      <c r="D55" s="60">
        <v>-101845.29165693358</v>
      </c>
      <c r="E55" s="60">
        <v>-100337.55260164503</v>
      </c>
      <c r="F55" s="60">
        <v>-86546.547533840858</v>
      </c>
      <c r="G55" s="60">
        <v>-84609.485310286036</v>
      </c>
      <c r="H55" s="60">
        <v>-83312.146530703583</v>
      </c>
      <c r="I55" s="60">
        <v>-98700.079721212256</v>
      </c>
      <c r="J55" s="60">
        <v>-97231.679381530572</v>
      </c>
      <c r="K55" s="60">
        <v>-95071.203727069442</v>
      </c>
      <c r="L55" s="60">
        <v>-81934.742121445059</v>
      </c>
      <c r="M55" s="60">
        <v>-80673.403495076112</v>
      </c>
      <c r="N55" s="60">
        <v>-78854.056304064987</v>
      </c>
      <c r="O55" s="60">
        <v>-92107.005983640876</v>
      </c>
      <c r="P55" s="60">
        <v>-76341.868519293159</v>
      </c>
    </row>
    <row r="56" spans="1:16" s="60" customFormat="1" x14ac:dyDescent="0.15">
      <c r="A56">
        <f t="shared" si="0"/>
        <v>55</v>
      </c>
      <c r="B56" s="60">
        <v>-97448.575148298245</v>
      </c>
      <c r="C56" s="60">
        <v>-112945.77161801151</v>
      </c>
      <c r="D56" s="60">
        <v>-110593.02162518546</v>
      </c>
      <c r="E56" s="60">
        <v>-108876.15833790165</v>
      </c>
      <c r="F56" s="60">
        <v>-94421.676168112695</v>
      </c>
      <c r="G56" s="60">
        <v>-92419.016013769215</v>
      </c>
      <c r="H56" s="60">
        <v>-90930.806751821059</v>
      </c>
      <c r="I56" s="60">
        <v>-107220.49830548618</v>
      </c>
      <c r="J56" s="60">
        <v>-105546.94441231331</v>
      </c>
      <c r="K56" s="60">
        <v>-103325.7159315918</v>
      </c>
      <c r="L56" s="60">
        <v>-89528.531114282043</v>
      </c>
      <c r="M56" s="60">
        <v>-88080.519528402074</v>
      </c>
      <c r="N56" s="60">
        <v>-86196.6927607627</v>
      </c>
      <c r="O56" s="60">
        <v>-100141.44487701144</v>
      </c>
      <c r="P56" s="60">
        <v>-83477.598341839752</v>
      </c>
    </row>
    <row r="57" spans="1:16" s="60" customFormat="1" x14ac:dyDescent="0.15">
      <c r="A57">
        <f t="shared" si="0"/>
        <v>56</v>
      </c>
      <c r="B57" s="60">
        <v>-106281.6067406615</v>
      </c>
      <c r="C57" s="60">
        <v>-122488.27743305007</v>
      </c>
      <c r="D57" s="60">
        <v>-120077.56660882695</v>
      </c>
      <c r="E57" s="60">
        <v>-118137.27540641584</v>
      </c>
      <c r="F57" s="60">
        <v>-103021.93400337969</v>
      </c>
      <c r="G57" s="60">
        <v>-100953.69743967049</v>
      </c>
      <c r="H57" s="60">
        <v>-99259.070001839151</v>
      </c>
      <c r="I57" s="60">
        <v>-116467.31630740385</v>
      </c>
      <c r="J57" s="60">
        <v>-114574.1100441396</v>
      </c>
      <c r="K57" s="60">
        <v>-112293.63818365386</v>
      </c>
      <c r="L57" s="60">
        <v>-97834.155588393318</v>
      </c>
      <c r="M57" s="60">
        <v>-96183.907715175956</v>
      </c>
      <c r="N57" s="60">
        <v>-94235.053130098502</v>
      </c>
      <c r="O57" s="60">
        <v>-108877.90990553235</v>
      </c>
      <c r="P57" s="60">
        <v>-91295.298748972651</v>
      </c>
    </row>
    <row r="58" spans="1:16" s="60" customFormat="1" x14ac:dyDescent="0.15">
      <c r="A58">
        <f t="shared" si="0"/>
        <v>57</v>
      </c>
      <c r="B58" s="60">
        <v>-115910.04686227332</v>
      </c>
      <c r="C58" s="60">
        <v>-132812.78884949238</v>
      </c>
      <c r="D58" s="60">
        <v>-130347.66146596875</v>
      </c>
      <c r="E58" s="60">
        <v>-128170.1472601425</v>
      </c>
      <c r="F58" s="60">
        <v>-112405.6475682443</v>
      </c>
      <c r="G58" s="60">
        <v>-110272.68979675647</v>
      </c>
      <c r="H58" s="60">
        <v>-108355.99352054716</v>
      </c>
      <c r="I58" s="60">
        <v>-126490.64772702556</v>
      </c>
      <c r="J58" s="60">
        <v>-124363.65571380283</v>
      </c>
      <c r="K58" s="60">
        <v>-122026.47921355584</v>
      </c>
      <c r="L58" s="60">
        <v>-106911.33294393029</v>
      </c>
      <c r="M58" s="60">
        <v>-105043.07212650037</v>
      </c>
      <c r="N58" s="60">
        <v>-103029.32103298472</v>
      </c>
      <c r="O58" s="60">
        <v>-118368.88987482461</v>
      </c>
      <c r="P58" s="60">
        <v>-99855.392510138947</v>
      </c>
    </row>
    <row r="59" spans="1:16" s="60" customFormat="1" x14ac:dyDescent="0.15">
      <c r="A59">
        <f t="shared" si="0"/>
        <v>58</v>
      </c>
      <c r="B59" s="60">
        <v>-126416.97742955149</v>
      </c>
      <c r="C59" s="60">
        <v>-143994.46583266926</v>
      </c>
      <c r="D59" s="60">
        <v>-141479.12213754834</v>
      </c>
      <c r="E59" s="60">
        <v>-139051.54742567352</v>
      </c>
      <c r="F59" s="60">
        <v>-122656.60538851592</v>
      </c>
      <c r="G59" s="60">
        <v>-120460.15173265105</v>
      </c>
      <c r="H59" s="60">
        <v>-118305.95267107933</v>
      </c>
      <c r="I59" s="60">
        <v>-137367.60765720936</v>
      </c>
      <c r="J59" s="60">
        <v>-134993.47304471277</v>
      </c>
      <c r="K59" s="60">
        <v>-132602.61610803605</v>
      </c>
      <c r="L59" s="60">
        <v>-116844.6619890532</v>
      </c>
      <c r="M59" s="60">
        <v>-114742.68295877887</v>
      </c>
      <c r="N59" s="60">
        <v>-112664.38591211564</v>
      </c>
      <c r="O59" s="60">
        <v>-128693.59968485561</v>
      </c>
      <c r="P59" s="60">
        <v>-109242.83151125396</v>
      </c>
    </row>
    <row r="60" spans="1:16" s="60" customFormat="1" x14ac:dyDescent="0.15">
      <c r="A60">
        <f t="shared" si="0"/>
        <v>59</v>
      </c>
      <c r="B60" s="60">
        <v>-137840.48238471261</v>
      </c>
      <c r="C60" s="60">
        <v>-156057.27744719968</v>
      </c>
      <c r="D60" s="60">
        <v>-153497.38351635868</v>
      </c>
      <c r="E60" s="60">
        <v>-150809.28530419769</v>
      </c>
      <c r="F60" s="60">
        <v>-133815.39348360672</v>
      </c>
      <c r="G60" s="60">
        <v>-131557.80679986326</v>
      </c>
      <c r="H60" s="60">
        <v>-129152.18195730211</v>
      </c>
      <c r="I60" s="60">
        <v>-149126.79483002701</v>
      </c>
      <c r="J60" s="60">
        <v>-146494.31424762463</v>
      </c>
      <c r="K60" s="60">
        <v>-144054.06546692169</v>
      </c>
      <c r="L60" s="60">
        <v>-127678.02712925625</v>
      </c>
      <c r="M60" s="60">
        <v>-125327.94374998646</v>
      </c>
      <c r="N60" s="60">
        <v>-123186.39469822533</v>
      </c>
      <c r="O60" s="60">
        <v>-139886.65586271329</v>
      </c>
      <c r="P60" s="60">
        <v>-119505.42348909333</v>
      </c>
    </row>
    <row r="61" spans="1:16" s="60" customFormat="1" x14ac:dyDescent="0.15">
      <c r="A61">
        <f t="shared" si="0"/>
        <v>60</v>
      </c>
      <c r="B61" s="60">
        <v>-150193.77569757469</v>
      </c>
      <c r="C61" s="60">
        <v>-168996.44385751005</v>
      </c>
      <c r="D61" s="60">
        <v>-166399.78672865822</v>
      </c>
      <c r="E61" s="60">
        <v>-163443.94479100211</v>
      </c>
      <c r="F61" s="60">
        <v>-145898.99225334133</v>
      </c>
      <c r="G61" s="60">
        <v>-143584.39159166612</v>
      </c>
      <c r="H61" s="60">
        <v>-140915.75952393416</v>
      </c>
      <c r="I61" s="60">
        <v>-161769.98705795125</v>
      </c>
      <c r="J61" s="60">
        <v>-158870.95652920031</v>
      </c>
      <c r="K61" s="60">
        <v>-156387.49672971028</v>
      </c>
      <c r="L61" s="60">
        <v>-139433.53203193226</v>
      </c>
      <c r="M61" s="60">
        <v>-136823.07541969529</v>
      </c>
      <c r="N61" s="60">
        <v>-134621.09184378324</v>
      </c>
      <c r="O61" s="60">
        <v>-151958.53274238098</v>
      </c>
      <c r="P61" s="60">
        <v>-130671.68661264506</v>
      </c>
    </row>
    <row r="62" spans="1:16" s="60" customFormat="1" x14ac:dyDescent="0.15">
      <c r="A62">
        <f t="shared" si="0"/>
        <v>61</v>
      </c>
      <c r="B62" s="60">
        <v>-163422.2175616138</v>
      </c>
      <c r="C62" s="60">
        <v>-182731.98358891631</v>
      </c>
      <c r="D62" s="60">
        <v>-180065.27248051457</v>
      </c>
      <c r="E62" s="60">
        <v>-176883.43388589023</v>
      </c>
      <c r="F62" s="60">
        <v>-158858.68994893096</v>
      </c>
      <c r="G62" s="60">
        <v>-156456.96337481684</v>
      </c>
      <c r="H62" s="60">
        <v>-153554.59865956509</v>
      </c>
      <c r="I62" s="60">
        <v>-175183.75483824126</v>
      </c>
      <c r="J62" s="60">
        <v>-172057.61618762827</v>
      </c>
      <c r="K62" s="60">
        <v>-169498.13493004869</v>
      </c>
      <c r="L62" s="60">
        <v>-152034.6684518707</v>
      </c>
      <c r="M62" s="60">
        <v>-149191.22178675461</v>
      </c>
      <c r="N62" s="60">
        <v>-146899.1879376029</v>
      </c>
      <c r="O62" s="60">
        <v>-164811.39347058701</v>
      </c>
      <c r="P62" s="60">
        <v>-142678.0561301847</v>
      </c>
    </row>
    <row r="63" spans="1:16" s="60" customFormat="1" x14ac:dyDescent="0.15">
      <c r="A63">
        <f t="shared" si="0"/>
        <v>62</v>
      </c>
      <c r="B63" s="60">
        <v>-177501.10626561302</v>
      </c>
      <c r="C63" s="60">
        <v>-197220.54939409799</v>
      </c>
      <c r="D63" s="60">
        <v>-194493.78736117075</v>
      </c>
      <c r="E63" s="60">
        <v>-191091.58170574679</v>
      </c>
      <c r="F63" s="60">
        <v>-172675.37942488841</v>
      </c>
      <c r="G63" s="60">
        <v>-170192.53691949282</v>
      </c>
      <c r="H63" s="60">
        <v>-167055.83567728684</v>
      </c>
      <c r="I63" s="60">
        <v>-189372.97844103337</v>
      </c>
      <c r="J63" s="60">
        <v>-186023.86251626929</v>
      </c>
      <c r="K63" s="60">
        <v>-183396.38222923438</v>
      </c>
      <c r="L63" s="60">
        <v>-165502.70740449114</v>
      </c>
      <c r="M63" s="60">
        <v>-162424.43675898627</v>
      </c>
      <c r="N63" s="60">
        <v>-160046.63258348877</v>
      </c>
      <c r="O63" s="60">
        <v>-178459.99770821864</v>
      </c>
      <c r="P63" s="60">
        <v>-155554.10632988976</v>
      </c>
    </row>
    <row r="64" spans="1:16" s="60" customFormat="1" x14ac:dyDescent="0.15">
      <c r="A64">
        <f t="shared" si="0"/>
        <v>63</v>
      </c>
      <c r="B64" s="60">
        <v>-192443.90255343952</v>
      </c>
      <c r="C64" s="60">
        <v>-212461.32643010514</v>
      </c>
      <c r="D64" s="60">
        <v>-209686.56164252697</v>
      </c>
      <c r="E64" s="60">
        <v>-206074.3388901079</v>
      </c>
      <c r="F64" s="60">
        <v>-187367.93837713517</v>
      </c>
      <c r="G64" s="60">
        <v>-184811.91306028582</v>
      </c>
      <c r="H64" s="60">
        <v>-181444.37719711603</v>
      </c>
      <c r="I64" s="60">
        <v>-204344.52249530514</v>
      </c>
      <c r="J64" s="60">
        <v>-200781.05519873233</v>
      </c>
      <c r="K64" s="60">
        <v>-198095.45406653258</v>
      </c>
      <c r="L64" s="60">
        <v>-179863.43948823554</v>
      </c>
      <c r="M64" s="60">
        <v>-176552.3566455314</v>
      </c>
      <c r="N64" s="60">
        <v>-174094.73556179312</v>
      </c>
      <c r="O64" s="60">
        <v>-192922.60653128137</v>
      </c>
      <c r="P64" s="60">
        <v>-169335.44917772975</v>
      </c>
    </row>
    <row r="65" spans="1:16" s="60" customFormat="1" x14ac:dyDescent="0.15">
      <c r="A65">
        <f t="shared" si="0"/>
        <v>64</v>
      </c>
      <c r="B65" s="60">
        <v>-208204.20402824253</v>
      </c>
      <c r="C65" s="60">
        <v>-228387.52821108792</v>
      </c>
      <c r="D65" s="60">
        <v>-225580.00486933655</v>
      </c>
      <c r="E65" s="60">
        <v>-221773.87612891439</v>
      </c>
      <c r="F65" s="60">
        <v>-202897.38352066136</v>
      </c>
      <c r="G65" s="60">
        <v>-200279.20112426422</v>
      </c>
      <c r="H65" s="60">
        <v>-196689.65287852485</v>
      </c>
      <c r="I65" s="60">
        <v>-220042.28046006639</v>
      </c>
      <c r="J65" s="60">
        <v>-216278.65615318707</v>
      </c>
      <c r="K65" s="60">
        <v>-213547.83255183243</v>
      </c>
      <c r="L65" s="60">
        <v>-195087.96311821826</v>
      </c>
      <c r="M65" s="60">
        <v>-191551.14129421703</v>
      </c>
      <c r="N65" s="60">
        <v>-189022.47969952523</v>
      </c>
      <c r="O65" s="60">
        <v>-208158.65287808832</v>
      </c>
      <c r="P65" s="60">
        <v>-184007.34280067924</v>
      </c>
    </row>
    <row r="66" spans="1:16" s="60" customFormat="1" x14ac:dyDescent="0.15">
      <c r="A66">
        <f t="shared" si="0"/>
        <v>65</v>
      </c>
      <c r="B66" s="60">
        <v>-224728.54723653261</v>
      </c>
      <c r="C66" s="60">
        <v>-244928.01466635297</v>
      </c>
      <c r="D66" s="60">
        <v>-242106.10240963587</v>
      </c>
      <c r="E66" s="60">
        <v>-238128.32262712144</v>
      </c>
      <c r="F66" s="60">
        <v>-219218.27742001895</v>
      </c>
      <c r="G66" s="60">
        <v>-216552.17222280573</v>
      </c>
      <c r="H66" s="60">
        <v>-212755.41881621946</v>
      </c>
      <c r="I66" s="60">
        <v>-236406.01211531661</v>
      </c>
      <c r="J66" s="60">
        <v>-232462.43178096804</v>
      </c>
      <c r="K66" s="60">
        <v>-229702.3053136885</v>
      </c>
      <c r="L66" s="60">
        <v>-211141.71099706826</v>
      </c>
      <c r="M66" s="60">
        <v>-207391.97183306236</v>
      </c>
      <c r="N66" s="60">
        <v>-204804.02199013453</v>
      </c>
      <c r="O66" s="60">
        <v>-224124.3107035468</v>
      </c>
      <c r="P66" s="60">
        <v>-199550.94996369077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E21" sqref="E21"/>
    </sheetView>
  </sheetViews>
  <sheetFormatPr baseColWidth="10" defaultColWidth="11.5" defaultRowHeight="13" x14ac:dyDescent="0.15"/>
  <sheetData>
    <row r="1" spans="1:1" x14ac:dyDescent="0.15">
      <c r="A1" t="s">
        <v>325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327</v>
      </c>
    </row>
    <row r="15" spans="1:1" x14ac:dyDescent="0.15">
      <c r="A15" t="s">
        <v>74</v>
      </c>
    </row>
    <row r="16" spans="1:1" x14ac:dyDescent="0.15">
      <c r="A16" t="s">
        <v>328</v>
      </c>
    </row>
    <row r="17" spans="1:1" x14ac:dyDescent="0.15">
      <c r="A17" t="s">
        <v>74</v>
      </c>
    </row>
    <row r="18" spans="1:1" x14ac:dyDescent="0.15">
      <c r="A18" t="s">
        <v>329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327</v>
      </c>
    </row>
    <row r="43" spans="1:1" x14ac:dyDescent="0.15">
      <c r="A43" t="s">
        <v>74</v>
      </c>
    </row>
    <row r="44" spans="1:1" x14ac:dyDescent="0.15">
      <c r="A44" t="s">
        <v>332</v>
      </c>
    </row>
    <row r="45" spans="1:1" x14ac:dyDescent="0.15">
      <c r="A45" t="s">
        <v>74</v>
      </c>
    </row>
    <row r="46" spans="1:1" x14ac:dyDescent="0.15">
      <c r="A46" t="s">
        <v>333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327</v>
      </c>
    </row>
    <row r="71" spans="1:1" x14ac:dyDescent="0.15">
      <c r="A71" t="s">
        <v>74</v>
      </c>
    </row>
    <row r="72" spans="1:1" x14ac:dyDescent="0.15">
      <c r="A72" t="s">
        <v>336</v>
      </c>
    </row>
    <row r="73" spans="1:1" x14ac:dyDescent="0.15">
      <c r="A73" t="s">
        <v>74</v>
      </c>
    </row>
    <row r="74" spans="1:1" x14ac:dyDescent="0.15">
      <c r="A74" t="s">
        <v>337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327</v>
      </c>
    </row>
    <row r="99" spans="1:1" x14ac:dyDescent="0.15">
      <c r="A99" t="s">
        <v>74</v>
      </c>
    </row>
    <row r="100" spans="1:1" x14ac:dyDescent="0.15">
      <c r="A100" t="s">
        <v>340</v>
      </c>
    </row>
    <row r="101" spans="1:1" x14ac:dyDescent="0.15">
      <c r="A101" t="s">
        <v>74</v>
      </c>
    </row>
    <row r="102" spans="1:1" x14ac:dyDescent="0.15">
      <c r="A102" t="s">
        <v>341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327</v>
      </c>
    </row>
    <row r="127" spans="1:1" x14ac:dyDescent="0.15">
      <c r="A127" t="s">
        <v>74</v>
      </c>
    </row>
    <row r="128" spans="1:1" x14ac:dyDescent="0.15">
      <c r="A128" t="s">
        <v>344</v>
      </c>
    </row>
    <row r="129" spans="1:1" x14ac:dyDescent="0.15">
      <c r="A129" t="s">
        <v>74</v>
      </c>
    </row>
    <row r="130" spans="1:1" x14ac:dyDescent="0.15">
      <c r="A130" t="s">
        <v>345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347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327</v>
      </c>
    </row>
    <row r="155" spans="1:1" x14ac:dyDescent="0.15">
      <c r="A155" t="s">
        <v>74</v>
      </c>
    </row>
    <row r="156" spans="1:1" x14ac:dyDescent="0.15">
      <c r="A156" t="s">
        <v>348</v>
      </c>
    </row>
    <row r="157" spans="1:1" x14ac:dyDescent="0.15">
      <c r="A157" t="s">
        <v>74</v>
      </c>
    </row>
    <row r="158" spans="1:1" x14ac:dyDescent="0.15">
      <c r="A158" t="s">
        <v>349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350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351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327</v>
      </c>
    </row>
    <row r="183" spans="1:1" x14ac:dyDescent="0.15">
      <c r="A183" t="s">
        <v>74</v>
      </c>
    </row>
    <row r="184" spans="1:1" x14ac:dyDescent="0.15">
      <c r="A184" t="s">
        <v>352</v>
      </c>
    </row>
    <row r="185" spans="1:1" x14ac:dyDescent="0.15">
      <c r="A185" t="s">
        <v>74</v>
      </c>
    </row>
    <row r="186" spans="1:1" x14ac:dyDescent="0.15">
      <c r="A186" t="s">
        <v>353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354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355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327</v>
      </c>
    </row>
    <row r="211" spans="1:1" x14ac:dyDescent="0.15">
      <c r="A211" t="s">
        <v>74</v>
      </c>
    </row>
    <row r="212" spans="1:1" x14ac:dyDescent="0.15">
      <c r="A212" t="s">
        <v>356</v>
      </c>
    </row>
    <row r="213" spans="1:1" x14ac:dyDescent="0.15">
      <c r="A213" t="s">
        <v>74</v>
      </c>
    </row>
    <row r="214" spans="1:1" x14ac:dyDescent="0.15">
      <c r="A214" t="s">
        <v>357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358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359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327</v>
      </c>
    </row>
    <row r="239" spans="1:1" x14ac:dyDescent="0.15">
      <c r="A239" t="s">
        <v>74</v>
      </c>
    </row>
    <row r="240" spans="1:1" x14ac:dyDescent="0.15">
      <c r="A240" t="s">
        <v>360</v>
      </c>
    </row>
    <row r="241" spans="1:1" x14ac:dyDescent="0.15">
      <c r="A241" t="s">
        <v>74</v>
      </c>
    </row>
    <row r="242" spans="1:1" x14ac:dyDescent="0.15">
      <c r="A242" t="s">
        <v>361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362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363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327</v>
      </c>
    </row>
    <row r="267" spans="1:1" x14ac:dyDescent="0.15">
      <c r="A267" t="s">
        <v>74</v>
      </c>
    </row>
    <row r="268" spans="1:1" x14ac:dyDescent="0.15">
      <c r="A268" t="s">
        <v>364</v>
      </c>
    </row>
    <row r="269" spans="1:1" x14ac:dyDescent="0.15">
      <c r="A269" t="s">
        <v>74</v>
      </c>
    </row>
    <row r="270" spans="1:1" x14ac:dyDescent="0.15">
      <c r="A270" t="s">
        <v>365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366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367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327</v>
      </c>
    </row>
    <row r="295" spans="1:1" x14ac:dyDescent="0.15">
      <c r="A295" t="s">
        <v>74</v>
      </c>
    </row>
    <row r="296" spans="1:1" x14ac:dyDescent="0.15">
      <c r="A296" t="s">
        <v>368</v>
      </c>
    </row>
    <row r="297" spans="1:1" x14ac:dyDescent="0.15">
      <c r="A297" t="s">
        <v>74</v>
      </c>
    </row>
    <row r="298" spans="1:1" x14ac:dyDescent="0.15">
      <c r="A298" t="s">
        <v>369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370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371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327</v>
      </c>
    </row>
    <row r="323" spans="1:1" x14ac:dyDescent="0.15">
      <c r="A323" t="s">
        <v>74</v>
      </c>
    </row>
    <row r="324" spans="1:1" x14ac:dyDescent="0.15">
      <c r="A324" t="s">
        <v>372</v>
      </c>
    </row>
    <row r="325" spans="1:1" x14ac:dyDescent="0.15">
      <c r="A325" t="s">
        <v>74</v>
      </c>
    </row>
    <row r="326" spans="1:1" x14ac:dyDescent="0.15">
      <c r="A326" t="s">
        <v>373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374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375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327</v>
      </c>
    </row>
    <row r="351" spans="1:1" x14ac:dyDescent="0.15">
      <c r="A351" t="s">
        <v>74</v>
      </c>
    </row>
    <row r="352" spans="1:1" x14ac:dyDescent="0.15">
      <c r="A352" t="s">
        <v>376</v>
      </c>
    </row>
    <row r="353" spans="1:1" x14ac:dyDescent="0.15">
      <c r="A353" t="s">
        <v>74</v>
      </c>
    </row>
    <row r="354" spans="1:1" x14ac:dyDescent="0.15">
      <c r="A354" t="s">
        <v>377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378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379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327</v>
      </c>
    </row>
    <row r="379" spans="1:1" x14ac:dyDescent="0.15">
      <c r="A379" t="s">
        <v>74</v>
      </c>
    </row>
    <row r="380" spans="1:1" x14ac:dyDescent="0.15">
      <c r="A380" t="s">
        <v>380</v>
      </c>
    </row>
    <row r="381" spans="1:1" x14ac:dyDescent="0.15">
      <c r="A381" t="s">
        <v>74</v>
      </c>
    </row>
    <row r="382" spans="1:1" x14ac:dyDescent="0.15">
      <c r="A382" t="s">
        <v>381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382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327</v>
      </c>
    </row>
    <row r="407" spans="1:1" x14ac:dyDescent="0.15">
      <c r="A407" t="s">
        <v>74</v>
      </c>
    </row>
    <row r="408" spans="1:1" x14ac:dyDescent="0.15">
      <c r="A408" t="s">
        <v>384</v>
      </c>
    </row>
    <row r="409" spans="1:1" x14ac:dyDescent="0.15">
      <c r="A409" t="s">
        <v>74</v>
      </c>
    </row>
    <row r="410" spans="1:1" x14ac:dyDescent="0.15">
      <c r="A410" t="s">
        <v>385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VBA Code 1</vt:lpstr>
      <vt:lpstr>20 Year Term VLR Intervention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Vivian Chan</cp:lastModifiedBy>
  <cp:revision/>
  <dcterms:created xsi:type="dcterms:W3CDTF">2009-03-21T19:30:56Z</dcterms:created>
  <dcterms:modified xsi:type="dcterms:W3CDTF">2024-03-21T23:33:30Z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